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TFF/"/>
    </mc:Choice>
  </mc:AlternateContent>
  <xr:revisionPtr revIDLastSave="262" documentId="8_{06D8D2EA-F7AA-43DE-BE5B-A5F5D8FE0968}" xr6:coauthVersionLast="47" xr6:coauthVersionMax="47" xr10:uidLastSave="{957F0E4B-2924-43FE-BF48-C6A7AB955D21}"/>
  <bookViews>
    <workbookView xWindow="-120" yWindow="-120" windowWidth="20730" windowHeight="11040" tabRatio="893" xr2:uid="{00000000-000D-0000-FFFF-FFFF00000000}"/>
  </bookViews>
  <sheets>
    <sheet name="Value" sheetId="21" r:id="rId1"/>
    <sheet name="2025" sheetId="20" r:id="rId2"/>
    <sheet name="2024" sheetId="19" r:id="rId3"/>
    <sheet name="2023" sheetId="18" r:id="rId4"/>
    <sheet name="2022" sheetId="17" r:id="rId5"/>
    <sheet name="2021" sheetId="16" r:id="rId6"/>
    <sheet name="2020" sheetId="15" r:id="rId7"/>
    <sheet name="2019" sheetId="14" r:id="rId8"/>
    <sheet name="2018" sheetId="13" r:id="rId9"/>
    <sheet name="2017" sheetId="12" r:id="rId10"/>
    <sheet name="2016" sheetId="11" r:id="rId11"/>
    <sheet name="2015" sheetId="10" r:id="rId12"/>
    <sheet name="2014" sheetId="9" r:id="rId13"/>
    <sheet name="2013" sheetId="8" r:id="rId14"/>
    <sheet name="2012" sheetId="7" r:id="rId15"/>
    <sheet name="2011" sheetId="6" r:id="rId16"/>
    <sheet name="2010" sheetId="5" r:id="rId17"/>
    <sheet name="2009" sheetId="4" r:id="rId18"/>
    <sheet name="2008" sheetId="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1" l="1"/>
  <c r="G3" i="21"/>
  <c r="G4" i="21"/>
  <c r="G5" i="21"/>
  <c r="G6" i="21"/>
  <c r="G7" i="21"/>
  <c r="G8" i="21"/>
  <c r="G9" i="21"/>
  <c r="G10" i="21"/>
  <c r="G11" i="21"/>
  <c r="G12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40" i="21"/>
  <c r="G42" i="21"/>
  <c r="G43" i="21"/>
  <c r="G50" i="21"/>
  <c r="N39" i="20"/>
  <c r="M37" i="20"/>
  <c r="Y32" i="20"/>
  <c r="W32" i="20"/>
  <c r="N41" i="20" s="1"/>
  <c r="V32" i="20"/>
  <c r="M41" i="20" s="1"/>
  <c r="U32" i="20"/>
  <c r="L41" i="20" s="1"/>
  <c r="T32" i="20"/>
  <c r="K41" i="20" s="1"/>
  <c r="P32" i="20"/>
  <c r="N32" i="20"/>
  <c r="N40" i="20" s="1"/>
  <c r="M32" i="20"/>
  <c r="M40" i="20" s="1"/>
  <c r="L32" i="20"/>
  <c r="L40" i="20" s="1"/>
  <c r="K32" i="20"/>
  <c r="K40" i="20" s="1"/>
  <c r="G32" i="20"/>
  <c r="E32" i="20"/>
  <c r="D32" i="20"/>
  <c r="M39" i="20" s="1"/>
  <c r="C32" i="20"/>
  <c r="L39" i="20" s="1"/>
  <c r="B32" i="20"/>
  <c r="K39" i="20" s="1"/>
  <c r="Z23" i="20"/>
  <c r="X23" i="20"/>
  <c r="O27" i="20"/>
  <c r="Q27" i="20" s="1"/>
  <c r="F22" i="20"/>
  <c r="H22" i="20" s="1"/>
  <c r="X27" i="20"/>
  <c r="Z27" i="20" s="1"/>
  <c r="O24" i="20"/>
  <c r="Q24" i="20" s="1"/>
  <c r="F24" i="20"/>
  <c r="H24" i="20" s="1"/>
  <c r="X22" i="20"/>
  <c r="Z22" i="20" s="1"/>
  <c r="O23" i="20"/>
  <c r="Q23" i="20" s="1"/>
  <c r="H21" i="20"/>
  <c r="F21" i="20"/>
  <c r="X21" i="20"/>
  <c r="Z21" i="20" s="1"/>
  <c r="O22" i="20"/>
  <c r="Q22" i="20" s="1"/>
  <c r="F20" i="20"/>
  <c r="H20" i="20" s="1"/>
  <c r="X20" i="20"/>
  <c r="Z20" i="20" s="1"/>
  <c r="O28" i="20"/>
  <c r="Q28" i="20" s="1"/>
  <c r="F23" i="20"/>
  <c r="H23" i="20" s="1"/>
  <c r="X26" i="20"/>
  <c r="Z26" i="20" s="1"/>
  <c r="O19" i="20"/>
  <c r="Q19" i="20" s="1"/>
  <c r="F26" i="20"/>
  <c r="H26" i="20" s="1"/>
  <c r="X24" i="20"/>
  <c r="Z24" i="20" s="1"/>
  <c r="O26" i="20"/>
  <c r="Q26" i="20" s="1"/>
  <c r="H27" i="20"/>
  <c r="F27" i="20"/>
  <c r="X19" i="20"/>
  <c r="Z19" i="20" s="1"/>
  <c r="Q29" i="20"/>
  <c r="O29" i="20"/>
  <c r="F28" i="20"/>
  <c r="H28" i="20" s="1"/>
  <c r="X25" i="20"/>
  <c r="Z25" i="20" s="1"/>
  <c r="O21" i="20"/>
  <c r="Q21" i="20" s="1"/>
  <c r="F19" i="20"/>
  <c r="H19" i="20" s="1"/>
  <c r="X29" i="20"/>
  <c r="Z29" i="20" s="1"/>
  <c r="Q20" i="20"/>
  <c r="O20" i="20"/>
  <c r="F25" i="20"/>
  <c r="H25" i="20" s="1"/>
  <c r="X28" i="20"/>
  <c r="Z28" i="20" s="1"/>
  <c r="O30" i="20"/>
  <c r="Q30" i="20" s="1"/>
  <c r="H29" i="20"/>
  <c r="F29" i="20"/>
  <c r="X30" i="20"/>
  <c r="Z30" i="20" s="1"/>
  <c r="Q25" i="20"/>
  <c r="O25" i="20"/>
  <c r="F30" i="20"/>
  <c r="H30" i="20" s="1"/>
  <c r="Y15" i="20"/>
  <c r="W15" i="20"/>
  <c r="N38" i="20" s="1"/>
  <c r="V15" i="20"/>
  <c r="M38" i="20" s="1"/>
  <c r="U15" i="20"/>
  <c r="L38" i="20" s="1"/>
  <c r="T15" i="20"/>
  <c r="K38" i="20" s="1"/>
  <c r="P15" i="20"/>
  <c r="N15" i="20"/>
  <c r="N37" i="20" s="1"/>
  <c r="M15" i="20"/>
  <c r="L15" i="20"/>
  <c r="L37" i="20" s="1"/>
  <c r="K15" i="20"/>
  <c r="K37" i="20" s="1"/>
  <c r="G15" i="20"/>
  <c r="E15" i="20"/>
  <c r="N36" i="20" s="1"/>
  <c r="D15" i="20"/>
  <c r="M36" i="20" s="1"/>
  <c r="C15" i="20"/>
  <c r="L36" i="20" s="1"/>
  <c r="B15" i="20"/>
  <c r="K36" i="20" s="1"/>
  <c r="X3" i="20"/>
  <c r="Z3" i="20" s="1"/>
  <c r="O13" i="20"/>
  <c r="F5" i="20"/>
  <c r="H5" i="20" s="1"/>
  <c r="Z7" i="20"/>
  <c r="X7" i="20"/>
  <c r="O5" i="20"/>
  <c r="Q5" i="20" s="1"/>
  <c r="H4" i="20"/>
  <c r="F4" i="20"/>
  <c r="X13" i="20"/>
  <c r="O3" i="20"/>
  <c r="H3" i="20"/>
  <c r="F3" i="20"/>
  <c r="X12" i="20"/>
  <c r="O4" i="20"/>
  <c r="Q4" i="20" s="1"/>
  <c r="F6" i="20"/>
  <c r="H6" i="20" s="1"/>
  <c r="Z2" i="20"/>
  <c r="X2" i="20"/>
  <c r="O6" i="20"/>
  <c r="Q6" i="20" s="1"/>
  <c r="H8" i="20"/>
  <c r="F8" i="20"/>
  <c r="X11" i="20"/>
  <c r="O12" i="20"/>
  <c r="H2" i="20"/>
  <c r="F2" i="20"/>
  <c r="X8" i="20"/>
  <c r="Z8" i="20" s="1"/>
  <c r="Q2" i="20"/>
  <c r="O2" i="20"/>
  <c r="F11" i="20"/>
  <c r="H11" i="20" s="1"/>
  <c r="Z6" i="20"/>
  <c r="X6" i="20"/>
  <c r="O8" i="20"/>
  <c r="Q8" i="20" s="1"/>
  <c r="F7" i="20"/>
  <c r="H7" i="20" s="1"/>
  <c r="X5" i="20"/>
  <c r="Z5" i="20" s="1"/>
  <c r="Q7" i="20"/>
  <c r="O7" i="20"/>
  <c r="F10" i="20"/>
  <c r="H10" i="20" s="1"/>
  <c r="Z9" i="20"/>
  <c r="X9" i="20"/>
  <c r="O10" i="20"/>
  <c r="Q10" i="20" s="1"/>
  <c r="F12" i="20"/>
  <c r="H12" i="20" s="1"/>
  <c r="X4" i="20"/>
  <c r="Z4" i="20" s="1"/>
  <c r="Q11" i="20"/>
  <c r="O11" i="20"/>
  <c r="F13" i="20"/>
  <c r="H13" i="20" s="1"/>
  <c r="Z10" i="20"/>
  <c r="X10" i="20"/>
  <c r="O9" i="20"/>
  <c r="Q9" i="20" s="1"/>
  <c r="H9" i="20"/>
  <c r="F9" i="20"/>
  <c r="G46" i="19"/>
  <c r="E46" i="19"/>
  <c r="D46" i="19"/>
  <c r="M40" i="19" s="1"/>
  <c r="C46" i="19"/>
  <c r="B46" i="19"/>
  <c r="F36" i="19"/>
  <c r="H36" i="19" s="1"/>
  <c r="F35" i="19"/>
  <c r="H35" i="19" s="1"/>
  <c r="F41" i="19"/>
  <c r="H41" i="19" s="1"/>
  <c r="F40" i="19"/>
  <c r="H40" i="19" s="1"/>
  <c r="N40" i="19"/>
  <c r="L40" i="19"/>
  <c r="K40" i="19"/>
  <c r="F39" i="19"/>
  <c r="H39" i="19" s="1"/>
  <c r="F38" i="19"/>
  <c r="H38" i="19" s="1"/>
  <c r="H34" i="19"/>
  <c r="F34" i="19"/>
  <c r="F37" i="19"/>
  <c r="H37" i="19" s="1"/>
  <c r="H42" i="19"/>
  <c r="F42" i="19"/>
  <c r="F43" i="19"/>
  <c r="H43" i="19" s="1"/>
  <c r="F44" i="19"/>
  <c r="Y30" i="19"/>
  <c r="W30" i="19"/>
  <c r="N39" i="19" s="1"/>
  <c r="V30" i="19"/>
  <c r="M39" i="19" s="1"/>
  <c r="U30" i="19"/>
  <c r="L39" i="19" s="1"/>
  <c r="T30" i="19"/>
  <c r="K39" i="19" s="1"/>
  <c r="P30" i="19"/>
  <c r="N30" i="19"/>
  <c r="N38" i="19" s="1"/>
  <c r="M30" i="19"/>
  <c r="M38" i="19" s="1"/>
  <c r="L30" i="19"/>
  <c r="L38" i="19" s="1"/>
  <c r="K30" i="19"/>
  <c r="K38" i="19" s="1"/>
  <c r="G30" i="19"/>
  <c r="E30" i="19"/>
  <c r="N37" i="19" s="1"/>
  <c r="D30" i="19"/>
  <c r="M37" i="19" s="1"/>
  <c r="C30" i="19"/>
  <c r="L37" i="19" s="1"/>
  <c r="B30" i="19"/>
  <c r="K37" i="19" s="1"/>
  <c r="X18" i="19"/>
  <c r="Z18" i="19" s="1"/>
  <c r="O25" i="19"/>
  <c r="Q25" i="19" s="1"/>
  <c r="F22" i="19"/>
  <c r="H22" i="19" s="1"/>
  <c r="X28" i="19"/>
  <c r="Z28" i="19" s="1"/>
  <c r="O20" i="19"/>
  <c r="Q20" i="19" s="1"/>
  <c r="H23" i="19"/>
  <c r="F23" i="19"/>
  <c r="X27" i="19"/>
  <c r="Z27" i="19" s="1"/>
  <c r="O24" i="19"/>
  <c r="Q24" i="19" s="1"/>
  <c r="F28" i="19"/>
  <c r="X26" i="19"/>
  <c r="Z26" i="19" s="1"/>
  <c r="O21" i="19"/>
  <c r="Q21" i="19" s="1"/>
  <c r="F27" i="19"/>
  <c r="X21" i="19"/>
  <c r="Z21" i="19" s="1"/>
  <c r="O19" i="19"/>
  <c r="Q19" i="19" s="1"/>
  <c r="F26" i="19"/>
  <c r="X25" i="19"/>
  <c r="Z25" i="19" s="1"/>
  <c r="O23" i="19"/>
  <c r="Q23" i="19" s="1"/>
  <c r="F20" i="19"/>
  <c r="H20" i="19" s="1"/>
  <c r="X20" i="19"/>
  <c r="Z20" i="19" s="1"/>
  <c r="O28" i="19"/>
  <c r="Q28" i="19" s="1"/>
  <c r="F25" i="19"/>
  <c r="X19" i="19"/>
  <c r="Z19" i="19" s="1"/>
  <c r="O18" i="19"/>
  <c r="Q18" i="19" s="1"/>
  <c r="F19" i="19"/>
  <c r="H19" i="19" s="1"/>
  <c r="X23" i="19"/>
  <c r="Z23" i="19" s="1"/>
  <c r="O26" i="19"/>
  <c r="Q26" i="19" s="1"/>
  <c r="F21" i="19"/>
  <c r="H21" i="19" s="1"/>
  <c r="X24" i="19"/>
  <c r="Z24" i="19" s="1"/>
  <c r="O22" i="19"/>
  <c r="Q22" i="19" s="1"/>
  <c r="F18" i="19"/>
  <c r="X22" i="19"/>
  <c r="Z22" i="19" s="1"/>
  <c r="O27" i="19"/>
  <c r="F24" i="19"/>
  <c r="H24" i="19" s="1"/>
  <c r="Y14" i="19"/>
  <c r="W14" i="19"/>
  <c r="N36" i="19" s="1"/>
  <c r="V14" i="19"/>
  <c r="M36" i="19" s="1"/>
  <c r="U14" i="19"/>
  <c r="L36" i="19" s="1"/>
  <c r="T14" i="19"/>
  <c r="K36" i="19" s="1"/>
  <c r="P14" i="19"/>
  <c r="N14" i="19"/>
  <c r="N35" i="19" s="1"/>
  <c r="M14" i="19"/>
  <c r="M35" i="19" s="1"/>
  <c r="L14" i="19"/>
  <c r="L35" i="19" s="1"/>
  <c r="K14" i="19"/>
  <c r="K35" i="19" s="1"/>
  <c r="G14" i="19"/>
  <c r="E14" i="19"/>
  <c r="N34" i="19" s="1"/>
  <c r="D14" i="19"/>
  <c r="M34" i="19" s="1"/>
  <c r="C14" i="19"/>
  <c r="L34" i="19" s="1"/>
  <c r="B14" i="19"/>
  <c r="K34" i="19" s="1"/>
  <c r="X7" i="19"/>
  <c r="Z7" i="19" s="1"/>
  <c r="O2" i="19"/>
  <c r="Q2" i="19" s="1"/>
  <c r="F6" i="19"/>
  <c r="H6" i="19" s="1"/>
  <c r="X6" i="19"/>
  <c r="Z6" i="19" s="1"/>
  <c r="O6" i="19"/>
  <c r="Q6" i="19" s="1"/>
  <c r="F9" i="19"/>
  <c r="H9" i="19" s="1"/>
  <c r="X9" i="19"/>
  <c r="Z9" i="19" s="1"/>
  <c r="O5" i="19"/>
  <c r="Q5" i="19" s="1"/>
  <c r="F5" i="19"/>
  <c r="H5" i="19" s="1"/>
  <c r="X8" i="19"/>
  <c r="Z8" i="19" s="1"/>
  <c r="O4" i="19"/>
  <c r="Q4" i="19" s="1"/>
  <c r="F12" i="19"/>
  <c r="H12" i="19" s="1"/>
  <c r="X3" i="19"/>
  <c r="Z3" i="19" s="1"/>
  <c r="O3" i="19"/>
  <c r="Q3" i="19" s="1"/>
  <c r="F4" i="19"/>
  <c r="H4" i="19" s="1"/>
  <c r="X5" i="19"/>
  <c r="Z5" i="19" s="1"/>
  <c r="O9" i="19"/>
  <c r="Q9" i="19" s="1"/>
  <c r="H3" i="19"/>
  <c r="F3" i="19"/>
  <c r="X2" i="19"/>
  <c r="Z2" i="19" s="1"/>
  <c r="O11" i="19"/>
  <c r="Q11" i="19" s="1"/>
  <c r="F2" i="19"/>
  <c r="H2" i="19" s="1"/>
  <c r="X4" i="19"/>
  <c r="Z4" i="19" s="1"/>
  <c r="O7" i="19"/>
  <c r="Q7" i="19" s="1"/>
  <c r="F7" i="19"/>
  <c r="H7" i="19" s="1"/>
  <c r="X10" i="19"/>
  <c r="Z10" i="19" s="1"/>
  <c r="O12" i="19"/>
  <c r="Q12" i="19" s="1"/>
  <c r="F11" i="19"/>
  <c r="H11" i="19" s="1"/>
  <c r="X11" i="19"/>
  <c r="O10" i="19"/>
  <c r="Q10" i="19" s="1"/>
  <c r="F10" i="19"/>
  <c r="X12" i="19"/>
  <c r="Z12" i="19" s="1"/>
  <c r="O8" i="19"/>
  <c r="O14" i="19" s="1"/>
  <c r="F8" i="19"/>
  <c r="H8" i="19" s="1"/>
  <c r="G32" i="18"/>
  <c r="E32" i="18"/>
  <c r="D32" i="18"/>
  <c r="M21" i="18" s="1"/>
  <c r="C32" i="18"/>
  <c r="L21" i="18" s="1"/>
  <c r="B32" i="18"/>
  <c r="F24" i="18"/>
  <c r="H24" i="18" s="1"/>
  <c r="H26" i="18"/>
  <c r="F26" i="18"/>
  <c r="F20" i="18"/>
  <c r="H20" i="18" s="1"/>
  <c r="H23" i="18"/>
  <c r="F23" i="18"/>
  <c r="F25" i="18"/>
  <c r="H25" i="18" s="1"/>
  <c r="H22" i="18"/>
  <c r="F22" i="18"/>
  <c r="F21" i="18"/>
  <c r="H21" i="18" s="1"/>
  <c r="H29" i="18"/>
  <c r="F29" i="18"/>
  <c r="F19" i="18"/>
  <c r="H19" i="18" s="1"/>
  <c r="N21" i="18"/>
  <c r="K21" i="18"/>
  <c r="F28" i="18"/>
  <c r="H28" i="18" s="1"/>
  <c r="F27" i="18"/>
  <c r="H27" i="18" s="1"/>
  <c r="N19" i="18"/>
  <c r="H30" i="18"/>
  <c r="F30" i="18"/>
  <c r="Y15" i="18"/>
  <c r="W15" i="18"/>
  <c r="N20" i="18" s="1"/>
  <c r="V15" i="18"/>
  <c r="M20" i="18" s="1"/>
  <c r="U15" i="18"/>
  <c r="L20" i="18" s="1"/>
  <c r="T15" i="18"/>
  <c r="K20" i="18" s="1"/>
  <c r="P15" i="18"/>
  <c r="N15" i="18"/>
  <c r="M15" i="18"/>
  <c r="M19" i="18" s="1"/>
  <c r="L15" i="18"/>
  <c r="L19" i="18" s="1"/>
  <c r="K15" i="18"/>
  <c r="K19" i="18" s="1"/>
  <c r="G15" i="18"/>
  <c r="E15" i="18"/>
  <c r="N18" i="18" s="1"/>
  <c r="D15" i="18"/>
  <c r="M18" i="18" s="1"/>
  <c r="C15" i="18"/>
  <c r="L18" i="18" s="1"/>
  <c r="B15" i="18"/>
  <c r="K18" i="18" s="1"/>
  <c r="X5" i="18"/>
  <c r="Z5" i="18" s="1"/>
  <c r="O9" i="18"/>
  <c r="Q9" i="18" s="1"/>
  <c r="F8" i="18"/>
  <c r="H8" i="18" s="1"/>
  <c r="X10" i="18"/>
  <c r="Z10" i="18" s="1"/>
  <c r="O10" i="18"/>
  <c r="Q10" i="18" s="1"/>
  <c r="F12" i="18"/>
  <c r="H12" i="18" s="1"/>
  <c r="Z4" i="18"/>
  <c r="X4" i="18"/>
  <c r="O8" i="18"/>
  <c r="Q8" i="18" s="1"/>
  <c r="F5" i="18"/>
  <c r="H5" i="18" s="1"/>
  <c r="X8" i="18"/>
  <c r="Z8" i="18" s="1"/>
  <c r="O7" i="18"/>
  <c r="Q7" i="18" s="1"/>
  <c r="F4" i="18"/>
  <c r="H4" i="18" s="1"/>
  <c r="X9" i="18"/>
  <c r="Z9" i="18" s="1"/>
  <c r="O12" i="18"/>
  <c r="Q12" i="18" s="1"/>
  <c r="H7" i="18"/>
  <c r="F7" i="18"/>
  <c r="X3" i="18"/>
  <c r="Z3" i="18" s="1"/>
  <c r="Q6" i="18"/>
  <c r="O6" i="18"/>
  <c r="F3" i="18"/>
  <c r="H3" i="18" s="1"/>
  <c r="Z2" i="18"/>
  <c r="X2" i="18"/>
  <c r="O5" i="18"/>
  <c r="Q5" i="18" s="1"/>
  <c r="F6" i="18"/>
  <c r="H6" i="18" s="1"/>
  <c r="X7" i="18"/>
  <c r="Z7" i="18" s="1"/>
  <c r="Q3" i="18"/>
  <c r="O3" i="18"/>
  <c r="F2" i="18"/>
  <c r="H2" i="18" s="1"/>
  <c r="Z11" i="18"/>
  <c r="X11" i="18"/>
  <c r="O4" i="18"/>
  <c r="Q4" i="18" s="1"/>
  <c r="F11" i="18"/>
  <c r="H11" i="18" s="1"/>
  <c r="X12" i="18"/>
  <c r="Z12" i="18" s="1"/>
  <c r="Q2" i="18"/>
  <c r="O2" i="18"/>
  <c r="F10" i="18"/>
  <c r="H10" i="18" s="1"/>
  <c r="Z6" i="18"/>
  <c r="X6" i="18"/>
  <c r="O11" i="18"/>
  <c r="Q11" i="18" s="1"/>
  <c r="F9" i="18"/>
  <c r="H9" i="18" s="1"/>
  <c r="X13" i="18"/>
  <c r="Z13" i="18" s="1"/>
  <c r="Q13" i="18"/>
  <c r="O13" i="18"/>
  <c r="F13" i="18"/>
  <c r="H13" i="18" s="1"/>
  <c r="P40" i="20" l="1"/>
  <c r="O32" i="20"/>
  <c r="P39" i="20"/>
  <c r="X15" i="20"/>
  <c r="P37" i="20"/>
  <c r="O15" i="20"/>
  <c r="F15" i="20"/>
  <c r="P41" i="20"/>
  <c r="P36" i="20"/>
  <c r="P38" i="20"/>
  <c r="F32" i="20"/>
  <c r="Q3" i="20"/>
  <c r="X32" i="20"/>
  <c r="P38" i="19"/>
  <c r="F30" i="19"/>
  <c r="Q8" i="19"/>
  <c r="X14" i="19"/>
  <c r="O30" i="19"/>
  <c r="H18" i="19"/>
  <c r="Z11" i="19"/>
  <c r="Q27" i="19"/>
  <c r="F14" i="19"/>
  <c r="P36" i="19"/>
  <c r="X30" i="19"/>
  <c r="F46" i="19"/>
  <c r="P40" i="19"/>
  <c r="H10" i="19"/>
  <c r="P34" i="19"/>
  <c r="P37" i="19"/>
  <c r="P35" i="19"/>
  <c r="P39" i="19"/>
  <c r="H44" i="19"/>
  <c r="P21" i="18"/>
  <c r="F32" i="18"/>
  <c r="O15" i="18"/>
  <c r="P20" i="18"/>
  <c r="P19" i="18"/>
  <c r="P18" i="18"/>
  <c r="F15" i="18"/>
  <c r="X15" i="18"/>
  <c r="F12" i="14"/>
  <c r="H49" i="17"/>
  <c r="F49" i="17"/>
  <c r="O42" i="17" s="1"/>
  <c r="E49" i="17"/>
  <c r="N42" i="17" s="1"/>
  <c r="D49" i="17"/>
  <c r="M42" i="17" s="1"/>
  <c r="C49" i="17"/>
  <c r="L42" i="17" s="1"/>
  <c r="G39" i="17"/>
  <c r="I39" i="17" s="1"/>
  <c r="G38" i="17"/>
  <c r="I38" i="17" s="1"/>
  <c r="G43" i="17"/>
  <c r="I43" i="17" s="1"/>
  <c r="G37" i="17"/>
  <c r="I37" i="17" s="1"/>
  <c r="G36" i="17"/>
  <c r="I36" i="17" s="1"/>
  <c r="G40" i="17"/>
  <c r="I40" i="17" s="1"/>
  <c r="N41" i="17"/>
  <c r="G45" i="17"/>
  <c r="I45" i="17" s="1"/>
  <c r="G42" i="17"/>
  <c r="I42" i="17" s="1"/>
  <c r="G44" i="17"/>
  <c r="I44" i="17" s="1"/>
  <c r="G46" i="17"/>
  <c r="I46" i="17" s="1"/>
  <c r="N37" i="17"/>
  <c r="M37" i="17"/>
  <c r="G41" i="17"/>
  <c r="I41" i="17" s="1"/>
  <c r="L36" i="17"/>
  <c r="G47" i="17"/>
  <c r="I47" i="17" s="1"/>
  <c r="Z32" i="17"/>
  <c r="X32" i="17"/>
  <c r="O41" i="17" s="1"/>
  <c r="W32" i="17"/>
  <c r="V32" i="17"/>
  <c r="M41" i="17" s="1"/>
  <c r="U32" i="17"/>
  <c r="L41" i="17" s="1"/>
  <c r="Q32" i="17"/>
  <c r="O32" i="17"/>
  <c r="O40" i="17" s="1"/>
  <c r="N32" i="17"/>
  <c r="N40" i="17" s="1"/>
  <c r="M32" i="17"/>
  <c r="M40" i="17" s="1"/>
  <c r="L32" i="17"/>
  <c r="L40" i="17" s="1"/>
  <c r="H32" i="17"/>
  <c r="F32" i="17"/>
  <c r="O39" i="17" s="1"/>
  <c r="E32" i="17"/>
  <c r="N39" i="17" s="1"/>
  <c r="D32" i="17"/>
  <c r="M39" i="17" s="1"/>
  <c r="C32" i="17"/>
  <c r="L39" i="17" s="1"/>
  <c r="Y22" i="17"/>
  <c r="AA22" i="17" s="1"/>
  <c r="P26" i="17"/>
  <c r="R26" i="17" s="1"/>
  <c r="G30" i="17"/>
  <c r="I30" i="17" s="1"/>
  <c r="Y21" i="17"/>
  <c r="AA21" i="17" s="1"/>
  <c r="P24" i="17"/>
  <c r="R24" i="17" s="1"/>
  <c r="G20" i="17"/>
  <c r="I20" i="17" s="1"/>
  <c r="Y24" i="17"/>
  <c r="AA24" i="17" s="1"/>
  <c r="P20" i="17"/>
  <c r="R20" i="17" s="1"/>
  <c r="G29" i="17"/>
  <c r="I29" i="17" s="1"/>
  <c r="Y19" i="17"/>
  <c r="AA19" i="17" s="1"/>
  <c r="P22" i="17"/>
  <c r="R22" i="17" s="1"/>
  <c r="G24" i="17"/>
  <c r="I24" i="17" s="1"/>
  <c r="Y25" i="17"/>
  <c r="AA25" i="17" s="1"/>
  <c r="P19" i="17"/>
  <c r="R19" i="17" s="1"/>
  <c r="G19" i="17"/>
  <c r="I19" i="17" s="1"/>
  <c r="Y20" i="17"/>
  <c r="AA20" i="17" s="1"/>
  <c r="P25" i="17"/>
  <c r="R25" i="17" s="1"/>
  <c r="G23" i="17"/>
  <c r="I23" i="17" s="1"/>
  <c r="AA26" i="17"/>
  <c r="Y26" i="17"/>
  <c r="P27" i="17"/>
  <c r="R27" i="17" s="1"/>
  <c r="I21" i="17"/>
  <c r="G21" i="17"/>
  <c r="Y30" i="17"/>
  <c r="AA30" i="17" s="1"/>
  <c r="R21" i="17"/>
  <c r="P21" i="17"/>
  <c r="G22" i="17"/>
  <c r="I22" i="17" s="1"/>
  <c r="Y23" i="17"/>
  <c r="AA23" i="17" s="1"/>
  <c r="P23" i="17"/>
  <c r="R23" i="17" s="1"/>
  <c r="G27" i="17"/>
  <c r="I27" i="17" s="1"/>
  <c r="Y29" i="17"/>
  <c r="AA29" i="17" s="1"/>
  <c r="R28" i="17"/>
  <c r="P28" i="17"/>
  <c r="G25" i="17"/>
  <c r="I25" i="17" s="1"/>
  <c r="AA27" i="17"/>
  <c r="Y27" i="17"/>
  <c r="P29" i="17"/>
  <c r="R29" i="17" s="1"/>
  <c r="G26" i="17"/>
  <c r="I26" i="17" s="1"/>
  <c r="Y28" i="17"/>
  <c r="AA28" i="17" s="1"/>
  <c r="R30" i="17"/>
  <c r="P30" i="17"/>
  <c r="G28" i="17"/>
  <c r="I28" i="17" s="1"/>
  <c r="Z15" i="17"/>
  <c r="X15" i="17"/>
  <c r="O38" i="17" s="1"/>
  <c r="W15" i="17"/>
  <c r="N38" i="17" s="1"/>
  <c r="V15" i="17"/>
  <c r="M38" i="17" s="1"/>
  <c r="U15" i="17"/>
  <c r="L38" i="17" s="1"/>
  <c r="Q15" i="17"/>
  <c r="O15" i="17"/>
  <c r="O37" i="17" s="1"/>
  <c r="N15" i="17"/>
  <c r="M15" i="17"/>
  <c r="L15" i="17"/>
  <c r="L37" i="17" s="1"/>
  <c r="H15" i="17"/>
  <c r="F15" i="17"/>
  <c r="O36" i="17" s="1"/>
  <c r="E15" i="17"/>
  <c r="N36" i="17" s="1"/>
  <c r="D15" i="17"/>
  <c r="M36" i="17" s="1"/>
  <c r="C15" i="17"/>
  <c r="Y6" i="17"/>
  <c r="AA6" i="17" s="1"/>
  <c r="P5" i="17"/>
  <c r="R5" i="17" s="1"/>
  <c r="G5" i="17"/>
  <c r="I5" i="17" s="1"/>
  <c r="Y8" i="17"/>
  <c r="AA8" i="17" s="1"/>
  <c r="P10" i="17"/>
  <c r="R10" i="17" s="1"/>
  <c r="I4" i="17"/>
  <c r="G4" i="17"/>
  <c r="Y4" i="17"/>
  <c r="AA4" i="17" s="1"/>
  <c r="P4" i="17"/>
  <c r="R4" i="17" s="1"/>
  <c r="G7" i="17"/>
  <c r="I7" i="17" s="1"/>
  <c r="Y3" i="17"/>
  <c r="AA3" i="17" s="1"/>
  <c r="P3" i="17"/>
  <c r="R3" i="17" s="1"/>
  <c r="G3" i="17"/>
  <c r="I3" i="17" s="1"/>
  <c r="Y9" i="17"/>
  <c r="AA9" i="17" s="1"/>
  <c r="P8" i="17"/>
  <c r="R8" i="17" s="1"/>
  <c r="G9" i="17"/>
  <c r="I9" i="17" s="1"/>
  <c r="Y5" i="17"/>
  <c r="AA5" i="17" s="1"/>
  <c r="P2" i="17"/>
  <c r="R2" i="17" s="1"/>
  <c r="I2" i="17"/>
  <c r="G2" i="17"/>
  <c r="Y10" i="17"/>
  <c r="AA10" i="17" s="1"/>
  <c r="R7" i="17"/>
  <c r="P7" i="17"/>
  <c r="G10" i="17"/>
  <c r="I10" i="17" s="1"/>
  <c r="Y2" i="17"/>
  <c r="AA2" i="17" s="1"/>
  <c r="P12" i="17"/>
  <c r="R12" i="17" s="1"/>
  <c r="I8" i="17"/>
  <c r="G8" i="17"/>
  <c r="Y7" i="17"/>
  <c r="AA7" i="17" s="1"/>
  <c r="R6" i="17"/>
  <c r="P6" i="17"/>
  <c r="G6" i="17"/>
  <c r="I6" i="17" s="1"/>
  <c r="AA12" i="17"/>
  <c r="Y12" i="17"/>
  <c r="P9" i="17"/>
  <c r="R9" i="17" s="1"/>
  <c r="I13" i="17"/>
  <c r="G13" i="17"/>
  <c r="Y11" i="17"/>
  <c r="AA11" i="17" s="1"/>
  <c r="P11" i="17"/>
  <c r="R11" i="17" s="1"/>
  <c r="G11" i="17"/>
  <c r="I11" i="17" s="1"/>
  <c r="AA13" i="17"/>
  <c r="Y13" i="17"/>
  <c r="P13" i="17"/>
  <c r="R13" i="17" s="1"/>
  <c r="G12" i="17"/>
  <c r="G15" i="17" s="1"/>
  <c r="P32" i="16"/>
  <c r="N32" i="16"/>
  <c r="N40" i="16" s="1"/>
  <c r="M32" i="16"/>
  <c r="M40" i="16" s="1"/>
  <c r="L32" i="16"/>
  <c r="L40" i="16" s="1"/>
  <c r="K32" i="16"/>
  <c r="K40" i="16" s="1"/>
  <c r="G32" i="16"/>
  <c r="E32" i="16"/>
  <c r="N39" i="16" s="1"/>
  <c r="D32" i="16"/>
  <c r="M39" i="16" s="1"/>
  <c r="C32" i="16"/>
  <c r="L39" i="16" s="1"/>
  <c r="B32" i="16"/>
  <c r="K39" i="16" s="1"/>
  <c r="O23" i="16"/>
  <c r="Q23" i="16" s="1"/>
  <c r="F21" i="16"/>
  <c r="H21" i="16" s="1"/>
  <c r="O27" i="16"/>
  <c r="Q27" i="16" s="1"/>
  <c r="H27" i="16"/>
  <c r="F27" i="16"/>
  <c r="O24" i="16"/>
  <c r="Q24" i="16" s="1"/>
  <c r="F22" i="16"/>
  <c r="H22" i="16" s="1"/>
  <c r="O26" i="16"/>
  <c r="Q26" i="16" s="1"/>
  <c r="F25" i="16"/>
  <c r="H25" i="16" s="1"/>
  <c r="O29" i="16"/>
  <c r="Q29" i="16" s="1"/>
  <c r="F20" i="16"/>
  <c r="H20" i="16" s="1"/>
  <c r="O20" i="16"/>
  <c r="Q20" i="16" s="1"/>
  <c r="H19" i="16"/>
  <c r="F19" i="16"/>
  <c r="O25" i="16"/>
  <c r="Q25" i="16" s="1"/>
  <c r="F26" i="16"/>
  <c r="H26" i="16" s="1"/>
  <c r="O19" i="16"/>
  <c r="Q19" i="16" s="1"/>
  <c r="F24" i="16"/>
  <c r="H24" i="16" s="1"/>
  <c r="O21" i="16"/>
  <c r="Q21" i="16" s="1"/>
  <c r="F30" i="16"/>
  <c r="H30" i="16" s="1"/>
  <c r="O28" i="16"/>
  <c r="Q28" i="16" s="1"/>
  <c r="H23" i="16"/>
  <c r="F23" i="16"/>
  <c r="O22" i="16"/>
  <c r="Q22" i="16" s="1"/>
  <c r="F28" i="16"/>
  <c r="H28" i="16" s="1"/>
  <c r="O30" i="16"/>
  <c r="Q30" i="16" s="1"/>
  <c r="F29" i="16"/>
  <c r="Y15" i="16"/>
  <c r="W15" i="16"/>
  <c r="N38" i="16" s="1"/>
  <c r="V15" i="16"/>
  <c r="M38" i="16" s="1"/>
  <c r="U15" i="16"/>
  <c r="L38" i="16" s="1"/>
  <c r="T15" i="16"/>
  <c r="K38" i="16" s="1"/>
  <c r="P15" i="16"/>
  <c r="N15" i="16"/>
  <c r="N37" i="16" s="1"/>
  <c r="M15" i="16"/>
  <c r="M37" i="16" s="1"/>
  <c r="L15" i="16"/>
  <c r="L37" i="16" s="1"/>
  <c r="K15" i="16"/>
  <c r="K37" i="16" s="1"/>
  <c r="G15" i="16"/>
  <c r="E15" i="16"/>
  <c r="N36" i="16" s="1"/>
  <c r="D15" i="16"/>
  <c r="M36" i="16" s="1"/>
  <c r="C15" i="16"/>
  <c r="L36" i="16" s="1"/>
  <c r="B15" i="16"/>
  <c r="K36" i="16" s="1"/>
  <c r="X8" i="16"/>
  <c r="Z8" i="16" s="1"/>
  <c r="O3" i="16"/>
  <c r="Q3" i="16" s="1"/>
  <c r="F3" i="16"/>
  <c r="H3" i="16" s="1"/>
  <c r="X11" i="16"/>
  <c r="Z11" i="16" s="1"/>
  <c r="O8" i="16"/>
  <c r="Q8" i="16" s="1"/>
  <c r="F2" i="16"/>
  <c r="H2" i="16" s="1"/>
  <c r="X9" i="16"/>
  <c r="Z9" i="16" s="1"/>
  <c r="O6" i="16"/>
  <c r="Q6" i="16" s="1"/>
  <c r="H7" i="16"/>
  <c r="F7" i="16"/>
  <c r="X6" i="16"/>
  <c r="Z6" i="16" s="1"/>
  <c r="O5" i="16"/>
  <c r="Q5" i="16" s="1"/>
  <c r="F6" i="16"/>
  <c r="H6" i="16" s="1"/>
  <c r="X5" i="16"/>
  <c r="Z5" i="16" s="1"/>
  <c r="O7" i="16"/>
  <c r="Q7" i="16" s="1"/>
  <c r="F10" i="16"/>
  <c r="H10" i="16" s="1"/>
  <c r="X3" i="16"/>
  <c r="Z3" i="16" s="1"/>
  <c r="O2" i="16"/>
  <c r="Q2" i="16" s="1"/>
  <c r="F5" i="16"/>
  <c r="H5" i="16" s="1"/>
  <c r="X10" i="16"/>
  <c r="Z10" i="16" s="1"/>
  <c r="O9" i="16"/>
  <c r="Q9" i="16" s="1"/>
  <c r="H4" i="16"/>
  <c r="F4" i="16"/>
  <c r="X4" i="16"/>
  <c r="Z4" i="16" s="1"/>
  <c r="O12" i="16"/>
  <c r="Q12" i="16" s="1"/>
  <c r="F9" i="16"/>
  <c r="H9" i="16" s="1"/>
  <c r="X2" i="16"/>
  <c r="Z2" i="16" s="1"/>
  <c r="O4" i="16"/>
  <c r="Q4" i="16" s="1"/>
  <c r="F11" i="16"/>
  <c r="H11" i="16" s="1"/>
  <c r="X7" i="16"/>
  <c r="Z7" i="16" s="1"/>
  <c r="O13" i="16"/>
  <c r="Q13" i="16" s="1"/>
  <c r="F12" i="16"/>
  <c r="H12" i="16" s="1"/>
  <c r="Z13" i="16"/>
  <c r="X13" i="16"/>
  <c r="O11" i="16"/>
  <c r="Q11" i="16" s="1"/>
  <c r="H8" i="16"/>
  <c r="F8" i="16"/>
  <c r="X12" i="16"/>
  <c r="Z12" i="16" s="1"/>
  <c r="Q10" i="16"/>
  <c r="O10" i="16"/>
  <c r="F13" i="16"/>
  <c r="L41" i="15"/>
  <c r="M36" i="15"/>
  <c r="Y32" i="15"/>
  <c r="W32" i="15"/>
  <c r="N41" i="15" s="1"/>
  <c r="V32" i="15"/>
  <c r="M41" i="15" s="1"/>
  <c r="U32" i="15"/>
  <c r="T32" i="15"/>
  <c r="K41" i="15" s="1"/>
  <c r="P32" i="15"/>
  <c r="N32" i="15"/>
  <c r="N40" i="15" s="1"/>
  <c r="M32" i="15"/>
  <c r="M40" i="15" s="1"/>
  <c r="L32" i="15"/>
  <c r="L40" i="15" s="1"/>
  <c r="K32" i="15"/>
  <c r="K40" i="15" s="1"/>
  <c r="G32" i="15"/>
  <c r="E32" i="15"/>
  <c r="N39" i="15" s="1"/>
  <c r="D32" i="15"/>
  <c r="M39" i="15" s="1"/>
  <c r="C32" i="15"/>
  <c r="L39" i="15" s="1"/>
  <c r="B32" i="15"/>
  <c r="K39" i="15" s="1"/>
  <c r="X28" i="15"/>
  <c r="Z28" i="15" s="1"/>
  <c r="O21" i="15"/>
  <c r="Q21" i="15" s="1"/>
  <c r="F26" i="15"/>
  <c r="H26" i="15" s="1"/>
  <c r="X27" i="15"/>
  <c r="Z27" i="15" s="1"/>
  <c r="O20" i="15"/>
  <c r="Q20" i="15" s="1"/>
  <c r="F23" i="15"/>
  <c r="H23" i="15" s="1"/>
  <c r="X21" i="15"/>
  <c r="Z21" i="15" s="1"/>
  <c r="O28" i="15"/>
  <c r="Q28" i="15" s="1"/>
  <c r="F21" i="15"/>
  <c r="H21" i="15" s="1"/>
  <c r="X24" i="15"/>
  <c r="Z24" i="15" s="1"/>
  <c r="O23" i="15"/>
  <c r="Q23" i="15" s="1"/>
  <c r="F29" i="15"/>
  <c r="H29" i="15" s="1"/>
  <c r="X23" i="15"/>
  <c r="Z23" i="15" s="1"/>
  <c r="O22" i="15"/>
  <c r="Q22" i="15" s="1"/>
  <c r="F28" i="15"/>
  <c r="H28" i="15" s="1"/>
  <c r="X25" i="15"/>
  <c r="Z25" i="15" s="1"/>
  <c r="O30" i="15"/>
  <c r="F24" i="15"/>
  <c r="H24" i="15" s="1"/>
  <c r="X29" i="15"/>
  <c r="Z29" i="15" s="1"/>
  <c r="O29" i="15"/>
  <c r="F20" i="15"/>
  <c r="H20" i="15" s="1"/>
  <c r="X26" i="15"/>
  <c r="Z26" i="15" s="1"/>
  <c r="O26" i="15"/>
  <c r="Q26" i="15" s="1"/>
  <c r="F19" i="15"/>
  <c r="H19" i="15" s="1"/>
  <c r="X22" i="15"/>
  <c r="Z22" i="15" s="1"/>
  <c r="O19" i="15"/>
  <c r="Q19" i="15" s="1"/>
  <c r="F22" i="15"/>
  <c r="H22" i="15" s="1"/>
  <c r="X20" i="15"/>
  <c r="Z20" i="15" s="1"/>
  <c r="O27" i="15"/>
  <c r="Q27" i="15" s="1"/>
  <c r="F27" i="15"/>
  <c r="H27" i="15" s="1"/>
  <c r="X19" i="15"/>
  <c r="Z19" i="15" s="1"/>
  <c r="O25" i="15"/>
  <c r="Q25" i="15" s="1"/>
  <c r="F25" i="15"/>
  <c r="H25" i="15" s="1"/>
  <c r="X30" i="15"/>
  <c r="Z30" i="15" s="1"/>
  <c r="O24" i="15"/>
  <c r="Q24" i="15" s="1"/>
  <c r="F30" i="15"/>
  <c r="H30" i="15" s="1"/>
  <c r="Y15" i="15"/>
  <c r="W15" i="15"/>
  <c r="N38" i="15" s="1"/>
  <c r="V15" i="15"/>
  <c r="M38" i="15" s="1"/>
  <c r="U15" i="15"/>
  <c r="L38" i="15" s="1"/>
  <c r="T15" i="15"/>
  <c r="K38" i="15" s="1"/>
  <c r="P15" i="15"/>
  <c r="N15" i="15"/>
  <c r="N37" i="15" s="1"/>
  <c r="M15" i="15"/>
  <c r="M37" i="15" s="1"/>
  <c r="L15" i="15"/>
  <c r="L37" i="15" s="1"/>
  <c r="K15" i="15"/>
  <c r="K37" i="15" s="1"/>
  <c r="G15" i="15"/>
  <c r="E15" i="15"/>
  <c r="N36" i="15" s="1"/>
  <c r="D15" i="15"/>
  <c r="C15" i="15"/>
  <c r="L36" i="15" s="1"/>
  <c r="B15" i="15"/>
  <c r="K36" i="15" s="1"/>
  <c r="X7" i="15"/>
  <c r="Z7" i="15" s="1"/>
  <c r="O4" i="15"/>
  <c r="Q4" i="15" s="1"/>
  <c r="F4" i="15"/>
  <c r="H4" i="15" s="1"/>
  <c r="X8" i="15"/>
  <c r="Z8" i="15" s="1"/>
  <c r="O3" i="15"/>
  <c r="Q3" i="15" s="1"/>
  <c r="F7" i="15"/>
  <c r="H7" i="15" s="1"/>
  <c r="X6" i="15"/>
  <c r="Z6" i="15" s="1"/>
  <c r="O7" i="15"/>
  <c r="Q7" i="15" s="1"/>
  <c r="F13" i="15"/>
  <c r="X2" i="15"/>
  <c r="Z2" i="15" s="1"/>
  <c r="O6" i="15"/>
  <c r="Q6" i="15" s="1"/>
  <c r="F12" i="15"/>
  <c r="X5" i="15"/>
  <c r="Z5" i="15" s="1"/>
  <c r="O5" i="15"/>
  <c r="Q5" i="15" s="1"/>
  <c r="F10" i="15"/>
  <c r="H10" i="15" s="1"/>
  <c r="X4" i="15"/>
  <c r="Z4" i="15" s="1"/>
  <c r="O2" i="15"/>
  <c r="Q2" i="15" s="1"/>
  <c r="H5" i="15"/>
  <c r="F5" i="15"/>
  <c r="X3" i="15"/>
  <c r="Z3" i="15" s="1"/>
  <c r="O8" i="15"/>
  <c r="Q8" i="15" s="1"/>
  <c r="F3" i="15"/>
  <c r="H3" i="15" s="1"/>
  <c r="X11" i="15"/>
  <c r="Z11" i="15" s="1"/>
  <c r="O12" i="15"/>
  <c r="Q12" i="15" s="1"/>
  <c r="H9" i="15"/>
  <c r="F9" i="15"/>
  <c r="X9" i="15"/>
  <c r="Z9" i="15" s="1"/>
  <c r="O11" i="15"/>
  <c r="Q11" i="15" s="1"/>
  <c r="F2" i="15"/>
  <c r="H2" i="15" s="1"/>
  <c r="X13" i="15"/>
  <c r="Z13" i="15" s="1"/>
  <c r="O13" i="15"/>
  <c r="Q13" i="15" s="1"/>
  <c r="F6" i="15"/>
  <c r="H6" i="15" s="1"/>
  <c r="X12" i="15"/>
  <c r="Z12" i="15" s="1"/>
  <c r="O10" i="15"/>
  <c r="Q10" i="15" s="1"/>
  <c r="F11" i="15"/>
  <c r="Z10" i="15"/>
  <c r="X10" i="15"/>
  <c r="O9" i="15"/>
  <c r="Q9" i="15" s="1"/>
  <c r="F8" i="15"/>
  <c r="H8" i="15" s="1"/>
  <c r="L40" i="14"/>
  <c r="L36" i="14"/>
  <c r="P32" i="14"/>
  <c r="N32" i="14"/>
  <c r="N40" i="14" s="1"/>
  <c r="M32" i="14"/>
  <c r="M40" i="14" s="1"/>
  <c r="L32" i="14"/>
  <c r="K32" i="14"/>
  <c r="K40" i="14" s="1"/>
  <c r="G32" i="14"/>
  <c r="E32" i="14"/>
  <c r="N39" i="14" s="1"/>
  <c r="D32" i="14"/>
  <c r="M39" i="14" s="1"/>
  <c r="C32" i="14"/>
  <c r="L39" i="14" s="1"/>
  <c r="B32" i="14"/>
  <c r="K39" i="14" s="1"/>
  <c r="O24" i="14"/>
  <c r="Q24" i="14" s="1"/>
  <c r="F25" i="14"/>
  <c r="H25" i="14" s="1"/>
  <c r="O27" i="14"/>
  <c r="Q27" i="14" s="1"/>
  <c r="F20" i="14"/>
  <c r="H20" i="14" s="1"/>
  <c r="O26" i="14"/>
  <c r="Q26" i="14" s="1"/>
  <c r="O23" i="14"/>
  <c r="Q23" i="14" s="1"/>
  <c r="F28" i="14"/>
  <c r="H28" i="14" s="1"/>
  <c r="Q21" i="14"/>
  <c r="O21" i="14"/>
  <c r="F23" i="14"/>
  <c r="H23" i="14" s="1"/>
  <c r="O19" i="14"/>
  <c r="Q19" i="14" s="1"/>
  <c r="O28" i="14"/>
  <c r="Q28" i="14" s="1"/>
  <c r="F22" i="14"/>
  <c r="H22" i="14" s="1"/>
  <c r="O22" i="14"/>
  <c r="Q22" i="14" s="1"/>
  <c r="F19" i="14"/>
  <c r="H19" i="14" s="1"/>
  <c r="O20" i="14"/>
  <c r="Q20" i="14" s="1"/>
  <c r="H24" i="14"/>
  <c r="F24" i="14"/>
  <c r="O25" i="14"/>
  <c r="Q25" i="14" s="1"/>
  <c r="F27" i="14"/>
  <c r="H27" i="14" s="1"/>
  <c r="O29" i="14"/>
  <c r="Q29" i="14" s="1"/>
  <c r="F21" i="14"/>
  <c r="H21" i="14" s="1"/>
  <c r="O30" i="14"/>
  <c r="O32" i="14" s="1"/>
  <c r="F26" i="14"/>
  <c r="Y15" i="14"/>
  <c r="W15" i="14"/>
  <c r="N38" i="14" s="1"/>
  <c r="V15" i="14"/>
  <c r="M38" i="14" s="1"/>
  <c r="U15" i="14"/>
  <c r="L38" i="14" s="1"/>
  <c r="T15" i="14"/>
  <c r="K38" i="14" s="1"/>
  <c r="P15" i="14"/>
  <c r="N15" i="14"/>
  <c r="N37" i="14" s="1"/>
  <c r="M15" i="14"/>
  <c r="M37" i="14" s="1"/>
  <c r="L15" i="14"/>
  <c r="L37" i="14" s="1"/>
  <c r="K15" i="14"/>
  <c r="K37" i="14" s="1"/>
  <c r="G15" i="14"/>
  <c r="E15" i="14"/>
  <c r="N36" i="14" s="1"/>
  <c r="D15" i="14"/>
  <c r="M36" i="14" s="1"/>
  <c r="C15" i="14"/>
  <c r="B15" i="14"/>
  <c r="K36" i="14" s="1"/>
  <c r="X4" i="14"/>
  <c r="Z4" i="14" s="1"/>
  <c r="O2" i="14"/>
  <c r="Q2" i="14" s="1"/>
  <c r="F6" i="14"/>
  <c r="H6" i="14" s="1"/>
  <c r="X6" i="14"/>
  <c r="Z6" i="14" s="1"/>
  <c r="Q5" i="14"/>
  <c r="O5" i="14"/>
  <c r="F10" i="14"/>
  <c r="H10" i="14" s="1"/>
  <c r="O12" i="14"/>
  <c r="Q12" i="14" s="1"/>
  <c r="F5" i="14"/>
  <c r="H5" i="14" s="1"/>
  <c r="Z3" i="14"/>
  <c r="X3" i="14"/>
  <c r="O10" i="14"/>
  <c r="Q10" i="14" s="1"/>
  <c r="F8" i="14"/>
  <c r="H8" i="14" s="1"/>
  <c r="X8" i="14"/>
  <c r="Z8" i="14" s="1"/>
  <c r="O9" i="14"/>
  <c r="Q9" i="14" s="1"/>
  <c r="F13" i="14"/>
  <c r="H13" i="14" s="1"/>
  <c r="X2" i="14"/>
  <c r="Z2" i="14" s="1"/>
  <c r="O7" i="14"/>
  <c r="Q7" i="14" s="1"/>
  <c r="F4" i="14"/>
  <c r="H4" i="14" s="1"/>
  <c r="X7" i="14"/>
  <c r="Z7" i="14" s="1"/>
  <c r="O4" i="14"/>
  <c r="Q4" i="14" s="1"/>
  <c r="F9" i="14"/>
  <c r="H9" i="14" s="1"/>
  <c r="X9" i="14"/>
  <c r="Z9" i="14" s="1"/>
  <c r="O3" i="14"/>
  <c r="Q3" i="14" s="1"/>
  <c r="H3" i="14"/>
  <c r="F3" i="14"/>
  <c r="X11" i="14"/>
  <c r="Z11" i="14" s="1"/>
  <c r="Q8" i="14"/>
  <c r="O8" i="14"/>
  <c r="F2" i="14"/>
  <c r="H2" i="14" s="1"/>
  <c r="X10" i="14"/>
  <c r="Z10" i="14" s="1"/>
  <c r="O13" i="14"/>
  <c r="Q13" i="14" s="1"/>
  <c r="F7" i="14"/>
  <c r="H7" i="14" s="1"/>
  <c r="X5" i="14"/>
  <c r="Q6" i="14"/>
  <c r="O6" i="14"/>
  <c r="F11" i="14"/>
  <c r="X12" i="14"/>
  <c r="Z12" i="14" s="1"/>
  <c r="O11" i="14"/>
  <c r="H12" i="14"/>
  <c r="P32" i="13"/>
  <c r="N32" i="13"/>
  <c r="N40" i="13" s="1"/>
  <c r="M32" i="13"/>
  <c r="M40" i="13" s="1"/>
  <c r="L32" i="13"/>
  <c r="L40" i="13" s="1"/>
  <c r="K32" i="13"/>
  <c r="K40" i="13" s="1"/>
  <c r="G32" i="13"/>
  <c r="E32" i="13"/>
  <c r="N39" i="13" s="1"/>
  <c r="D32" i="13"/>
  <c r="M39" i="13" s="1"/>
  <c r="C32" i="13"/>
  <c r="L39" i="13" s="1"/>
  <c r="B32" i="13"/>
  <c r="K39" i="13" s="1"/>
  <c r="O25" i="13"/>
  <c r="Q25" i="13" s="1"/>
  <c r="F23" i="13"/>
  <c r="H23" i="13" s="1"/>
  <c r="O21" i="13"/>
  <c r="Q21" i="13" s="1"/>
  <c r="H24" i="13"/>
  <c r="F24" i="13"/>
  <c r="O22" i="13"/>
  <c r="Q22" i="13" s="1"/>
  <c r="F22" i="13"/>
  <c r="H22" i="13" s="1"/>
  <c r="O24" i="13"/>
  <c r="Q24" i="13" s="1"/>
  <c r="F26" i="13"/>
  <c r="H26" i="13" s="1"/>
  <c r="O27" i="13"/>
  <c r="Q27" i="13" s="1"/>
  <c r="F29" i="13"/>
  <c r="H29" i="13" s="1"/>
  <c r="O20" i="13"/>
  <c r="Q20" i="13" s="1"/>
  <c r="H21" i="13"/>
  <c r="F21" i="13"/>
  <c r="O19" i="13"/>
  <c r="Q19" i="13" s="1"/>
  <c r="F28" i="13"/>
  <c r="H28" i="13" s="1"/>
  <c r="O28" i="13"/>
  <c r="Q28" i="13" s="1"/>
  <c r="F30" i="13"/>
  <c r="H30" i="13" s="1"/>
  <c r="O26" i="13"/>
  <c r="Q26" i="13" s="1"/>
  <c r="F20" i="13"/>
  <c r="H20" i="13" s="1"/>
  <c r="O23" i="13"/>
  <c r="Q23" i="13" s="1"/>
  <c r="H19" i="13"/>
  <c r="F19" i="13"/>
  <c r="O29" i="13"/>
  <c r="Q29" i="13" s="1"/>
  <c r="F27" i="13"/>
  <c r="H27" i="13" s="1"/>
  <c r="O30" i="13"/>
  <c r="F25" i="13"/>
  <c r="Y15" i="13"/>
  <c r="W15" i="13"/>
  <c r="N38" i="13" s="1"/>
  <c r="V15" i="13"/>
  <c r="M38" i="13" s="1"/>
  <c r="U15" i="13"/>
  <c r="L38" i="13" s="1"/>
  <c r="T15" i="13"/>
  <c r="K38" i="13" s="1"/>
  <c r="P15" i="13"/>
  <c r="N15" i="13"/>
  <c r="N37" i="13" s="1"/>
  <c r="M15" i="13"/>
  <c r="M37" i="13" s="1"/>
  <c r="L15" i="13"/>
  <c r="L37" i="13" s="1"/>
  <c r="K15" i="13"/>
  <c r="K37" i="13" s="1"/>
  <c r="G15" i="13"/>
  <c r="E15" i="13"/>
  <c r="N36" i="13" s="1"/>
  <c r="D15" i="13"/>
  <c r="M36" i="13" s="1"/>
  <c r="C15" i="13"/>
  <c r="L36" i="13" s="1"/>
  <c r="B15" i="13"/>
  <c r="K36" i="13" s="1"/>
  <c r="X12" i="13"/>
  <c r="Z12" i="13" s="1"/>
  <c r="O8" i="13"/>
  <c r="Q8" i="13" s="1"/>
  <c r="F4" i="13"/>
  <c r="H4" i="13" s="1"/>
  <c r="X11" i="13"/>
  <c r="Z11" i="13" s="1"/>
  <c r="O10" i="13"/>
  <c r="Q10" i="13" s="1"/>
  <c r="F9" i="13"/>
  <c r="H9" i="13" s="1"/>
  <c r="X7" i="13"/>
  <c r="Z7" i="13" s="1"/>
  <c r="O4" i="13"/>
  <c r="Q4" i="13" s="1"/>
  <c r="F5" i="13"/>
  <c r="H5" i="13" s="1"/>
  <c r="X9" i="13"/>
  <c r="Z9" i="13" s="1"/>
  <c r="O3" i="13"/>
  <c r="Q3" i="13" s="1"/>
  <c r="F8" i="13"/>
  <c r="H8" i="13" s="1"/>
  <c r="X10" i="13"/>
  <c r="Z10" i="13" s="1"/>
  <c r="O13" i="13"/>
  <c r="Q13" i="13" s="1"/>
  <c r="F13" i="13"/>
  <c r="H13" i="13" s="1"/>
  <c r="X3" i="13"/>
  <c r="Z3" i="13" s="1"/>
  <c r="O7" i="13"/>
  <c r="Q7" i="13" s="1"/>
  <c r="F3" i="13"/>
  <c r="H3" i="13" s="1"/>
  <c r="Z6" i="13"/>
  <c r="X6" i="13"/>
  <c r="O6" i="13"/>
  <c r="Q6" i="13" s="1"/>
  <c r="H7" i="13"/>
  <c r="F7" i="13"/>
  <c r="X2" i="13"/>
  <c r="Z2" i="13" s="1"/>
  <c r="O5" i="13"/>
  <c r="Q5" i="13" s="1"/>
  <c r="F2" i="13"/>
  <c r="H2" i="13" s="1"/>
  <c r="Z5" i="13"/>
  <c r="X5" i="13"/>
  <c r="O11" i="13"/>
  <c r="Q11" i="13" s="1"/>
  <c r="F10" i="13"/>
  <c r="H10" i="13" s="1"/>
  <c r="X8" i="13"/>
  <c r="Z8" i="13" s="1"/>
  <c r="O9" i="13"/>
  <c r="Q9" i="13" s="1"/>
  <c r="F11" i="13"/>
  <c r="H11" i="13" s="1"/>
  <c r="X4" i="13"/>
  <c r="Z4" i="13" s="1"/>
  <c r="O12" i="13"/>
  <c r="Q12" i="13" s="1"/>
  <c r="F12" i="13"/>
  <c r="H12" i="13" s="1"/>
  <c r="X13" i="13"/>
  <c r="Z13" i="13" s="1"/>
  <c r="O2" i="13"/>
  <c r="O15" i="13" s="1"/>
  <c r="F6" i="13"/>
  <c r="N39" i="12"/>
  <c r="Y32" i="12"/>
  <c r="W32" i="12"/>
  <c r="N41" i="12" s="1"/>
  <c r="V32" i="12"/>
  <c r="M41" i="12" s="1"/>
  <c r="U32" i="12"/>
  <c r="L41" i="12" s="1"/>
  <c r="T32" i="12"/>
  <c r="K41" i="12" s="1"/>
  <c r="P32" i="12"/>
  <c r="N32" i="12"/>
  <c r="N40" i="12" s="1"/>
  <c r="M32" i="12"/>
  <c r="M40" i="12" s="1"/>
  <c r="L32" i="12"/>
  <c r="L40" i="12" s="1"/>
  <c r="K32" i="12"/>
  <c r="K40" i="12" s="1"/>
  <c r="G32" i="12"/>
  <c r="E32" i="12"/>
  <c r="D32" i="12"/>
  <c r="M39" i="12" s="1"/>
  <c r="C32" i="12"/>
  <c r="L39" i="12" s="1"/>
  <c r="B32" i="12"/>
  <c r="K39" i="12" s="1"/>
  <c r="X24" i="12"/>
  <c r="Z24" i="12" s="1"/>
  <c r="O23" i="12"/>
  <c r="Q23" i="12" s="1"/>
  <c r="F21" i="12"/>
  <c r="H21" i="12" s="1"/>
  <c r="X27" i="12"/>
  <c r="Z27" i="12" s="1"/>
  <c r="O25" i="12"/>
  <c r="Q25" i="12" s="1"/>
  <c r="F20" i="12"/>
  <c r="H20" i="12" s="1"/>
  <c r="X22" i="12"/>
  <c r="Z22" i="12" s="1"/>
  <c r="O21" i="12"/>
  <c r="Q21" i="12" s="1"/>
  <c r="F19" i="12"/>
  <c r="H19" i="12" s="1"/>
  <c r="X23" i="12"/>
  <c r="Z23" i="12" s="1"/>
  <c r="O20" i="12"/>
  <c r="Q20" i="12" s="1"/>
  <c r="F25" i="12"/>
  <c r="H25" i="12" s="1"/>
  <c r="X28" i="12"/>
  <c r="Z28" i="12" s="1"/>
  <c r="O22" i="12"/>
  <c r="Q22" i="12" s="1"/>
  <c r="F24" i="12"/>
  <c r="H24" i="12" s="1"/>
  <c r="X21" i="12"/>
  <c r="Z21" i="12" s="1"/>
  <c r="O19" i="12"/>
  <c r="Q19" i="12" s="1"/>
  <c r="F23" i="12"/>
  <c r="H23" i="12" s="1"/>
  <c r="X26" i="12"/>
  <c r="Z26" i="12" s="1"/>
  <c r="O30" i="12"/>
  <c r="Q30" i="12" s="1"/>
  <c r="F22" i="12"/>
  <c r="H22" i="12" s="1"/>
  <c r="X20" i="12"/>
  <c r="Z20" i="12" s="1"/>
  <c r="O26" i="12"/>
  <c r="Q26" i="12" s="1"/>
  <c r="F26" i="12"/>
  <c r="H26" i="12" s="1"/>
  <c r="X19" i="12"/>
  <c r="Z19" i="12" s="1"/>
  <c r="O28" i="12"/>
  <c r="Q28" i="12" s="1"/>
  <c r="F27" i="12"/>
  <c r="H27" i="12" s="1"/>
  <c r="X25" i="12"/>
  <c r="Z25" i="12" s="1"/>
  <c r="O27" i="12"/>
  <c r="Q27" i="12" s="1"/>
  <c r="F29" i="12"/>
  <c r="H29" i="12" s="1"/>
  <c r="X30" i="12"/>
  <c r="Z30" i="12" s="1"/>
  <c r="O24" i="12"/>
  <c r="Q24" i="12" s="1"/>
  <c r="F28" i="12"/>
  <c r="H28" i="12" s="1"/>
  <c r="X29" i="12"/>
  <c r="Z29" i="12" s="1"/>
  <c r="O29" i="12"/>
  <c r="Q29" i="12" s="1"/>
  <c r="F30" i="12"/>
  <c r="H30" i="12" s="1"/>
  <c r="Y15" i="12"/>
  <c r="W15" i="12"/>
  <c r="N38" i="12" s="1"/>
  <c r="V15" i="12"/>
  <c r="M38" i="12" s="1"/>
  <c r="U15" i="12"/>
  <c r="L38" i="12" s="1"/>
  <c r="T15" i="12"/>
  <c r="K38" i="12" s="1"/>
  <c r="P15" i="12"/>
  <c r="N15" i="12"/>
  <c r="N37" i="12" s="1"/>
  <c r="M15" i="12"/>
  <c r="M37" i="12" s="1"/>
  <c r="L15" i="12"/>
  <c r="L37" i="12" s="1"/>
  <c r="K15" i="12"/>
  <c r="K37" i="12" s="1"/>
  <c r="G15" i="12"/>
  <c r="E15" i="12"/>
  <c r="N36" i="12" s="1"/>
  <c r="D15" i="12"/>
  <c r="M36" i="12" s="1"/>
  <c r="C15" i="12"/>
  <c r="L36" i="12" s="1"/>
  <c r="B15" i="12"/>
  <c r="K36" i="12" s="1"/>
  <c r="X9" i="12"/>
  <c r="Z9" i="12" s="1"/>
  <c r="O4" i="12"/>
  <c r="Q4" i="12" s="1"/>
  <c r="F4" i="12"/>
  <c r="H4" i="12" s="1"/>
  <c r="X8" i="12"/>
  <c r="Z8" i="12" s="1"/>
  <c r="O3" i="12"/>
  <c r="Q3" i="12" s="1"/>
  <c r="F9" i="12"/>
  <c r="H9" i="12" s="1"/>
  <c r="X7" i="12"/>
  <c r="Z7" i="12" s="1"/>
  <c r="O2" i="12"/>
  <c r="Q2" i="12" s="1"/>
  <c r="F3" i="12"/>
  <c r="H3" i="12" s="1"/>
  <c r="X6" i="12"/>
  <c r="Z6" i="12" s="1"/>
  <c r="O10" i="12"/>
  <c r="Q10" i="12" s="1"/>
  <c r="F8" i="12"/>
  <c r="H8" i="12" s="1"/>
  <c r="X5" i="12"/>
  <c r="Z5" i="12" s="1"/>
  <c r="O7" i="12"/>
  <c r="Q7" i="12" s="1"/>
  <c r="F7" i="12"/>
  <c r="H7" i="12" s="1"/>
  <c r="X4" i="12"/>
  <c r="Z4" i="12" s="1"/>
  <c r="O9" i="12"/>
  <c r="Q9" i="12" s="1"/>
  <c r="F2" i="12"/>
  <c r="H2" i="12" s="1"/>
  <c r="X3" i="12"/>
  <c r="Z3" i="12" s="1"/>
  <c r="O6" i="12"/>
  <c r="Q6" i="12" s="1"/>
  <c r="F6" i="12"/>
  <c r="H6" i="12" s="1"/>
  <c r="X2" i="12"/>
  <c r="Z2" i="12" s="1"/>
  <c r="O8" i="12"/>
  <c r="Q8" i="12" s="1"/>
  <c r="F5" i="12"/>
  <c r="H5" i="12" s="1"/>
  <c r="X10" i="12"/>
  <c r="Z10" i="12" s="1"/>
  <c r="O5" i="12"/>
  <c r="Q5" i="12" s="1"/>
  <c r="F11" i="12"/>
  <c r="H11" i="12" s="1"/>
  <c r="X11" i="12"/>
  <c r="Z11" i="12" s="1"/>
  <c r="O12" i="12"/>
  <c r="Q12" i="12" s="1"/>
  <c r="F12" i="12"/>
  <c r="H12" i="12" s="1"/>
  <c r="X12" i="12"/>
  <c r="Z12" i="12" s="1"/>
  <c r="O11" i="12"/>
  <c r="Q11" i="12" s="1"/>
  <c r="F10" i="12"/>
  <c r="H10" i="12" s="1"/>
  <c r="X13" i="12"/>
  <c r="Z13" i="12" s="1"/>
  <c r="O13" i="12"/>
  <c r="Q13" i="12" s="1"/>
  <c r="F13" i="12"/>
  <c r="H13" i="12" s="1"/>
  <c r="G46" i="11"/>
  <c r="E46" i="11"/>
  <c r="N40" i="11" s="1"/>
  <c r="D46" i="11"/>
  <c r="M40" i="11" s="1"/>
  <c r="C46" i="11"/>
  <c r="B46" i="11"/>
  <c r="K40" i="11" s="1"/>
  <c r="F35" i="11"/>
  <c r="H35" i="11" s="1"/>
  <c r="F37" i="11"/>
  <c r="H37" i="11" s="1"/>
  <c r="F42" i="11"/>
  <c r="H42" i="11" s="1"/>
  <c r="L40" i="11"/>
  <c r="F34" i="11"/>
  <c r="H34" i="11" s="1"/>
  <c r="F36" i="11"/>
  <c r="H36" i="11" s="1"/>
  <c r="K38" i="11"/>
  <c r="F38" i="11"/>
  <c r="H38" i="11" s="1"/>
  <c r="F41" i="11"/>
  <c r="H41" i="11" s="1"/>
  <c r="M36" i="11"/>
  <c r="F39" i="11"/>
  <c r="H39" i="11" s="1"/>
  <c r="K35" i="11"/>
  <c r="F40" i="11"/>
  <c r="H40" i="11" s="1"/>
  <c r="H43" i="11"/>
  <c r="F43" i="11"/>
  <c r="Y30" i="11"/>
  <c r="W30" i="11"/>
  <c r="N39" i="11" s="1"/>
  <c r="V30" i="11"/>
  <c r="M39" i="11" s="1"/>
  <c r="U30" i="11"/>
  <c r="L39" i="11" s="1"/>
  <c r="T30" i="11"/>
  <c r="K39" i="11" s="1"/>
  <c r="P30" i="11"/>
  <c r="N30" i="11"/>
  <c r="N38" i="11" s="1"/>
  <c r="M30" i="11"/>
  <c r="M38" i="11" s="1"/>
  <c r="L30" i="11"/>
  <c r="L38" i="11" s="1"/>
  <c r="K30" i="11"/>
  <c r="G30" i="11"/>
  <c r="E30" i="11"/>
  <c r="N37" i="11" s="1"/>
  <c r="D30" i="11"/>
  <c r="M37" i="11" s="1"/>
  <c r="C30" i="11"/>
  <c r="L37" i="11" s="1"/>
  <c r="B30" i="11"/>
  <c r="K37" i="11" s="1"/>
  <c r="X18" i="11"/>
  <c r="Z18" i="11" s="1"/>
  <c r="O26" i="11"/>
  <c r="Q26" i="11" s="1"/>
  <c r="H22" i="11"/>
  <c r="F22" i="11"/>
  <c r="X25" i="11"/>
  <c r="Z25" i="11" s="1"/>
  <c r="O21" i="11"/>
  <c r="Q21" i="11" s="1"/>
  <c r="F27" i="11"/>
  <c r="H27" i="11" s="1"/>
  <c r="X28" i="11"/>
  <c r="Z28" i="11" s="1"/>
  <c r="O19" i="11"/>
  <c r="Q19" i="11" s="1"/>
  <c r="H25" i="11"/>
  <c r="F25" i="11"/>
  <c r="X27" i="11"/>
  <c r="Z27" i="11" s="1"/>
  <c r="O28" i="11"/>
  <c r="Q28" i="11" s="1"/>
  <c r="F19" i="11"/>
  <c r="H19" i="11" s="1"/>
  <c r="X22" i="11"/>
  <c r="Z22" i="11" s="1"/>
  <c r="O18" i="11"/>
  <c r="Q18" i="11" s="1"/>
  <c r="F21" i="11"/>
  <c r="H21" i="11" s="1"/>
  <c r="X24" i="11"/>
  <c r="Z24" i="11" s="1"/>
  <c r="O20" i="11"/>
  <c r="Q20" i="11" s="1"/>
  <c r="F18" i="11"/>
  <c r="H18" i="11" s="1"/>
  <c r="X21" i="11"/>
  <c r="Z21" i="11" s="1"/>
  <c r="O25" i="11"/>
  <c r="Q25" i="11" s="1"/>
  <c r="F20" i="11"/>
  <c r="H20" i="11" s="1"/>
  <c r="X26" i="11"/>
  <c r="Z26" i="11" s="1"/>
  <c r="O22" i="11"/>
  <c r="Q22" i="11" s="1"/>
  <c r="F28" i="11"/>
  <c r="H28" i="11" s="1"/>
  <c r="X23" i="11"/>
  <c r="Z23" i="11" s="1"/>
  <c r="O23" i="11"/>
  <c r="Q23" i="11" s="1"/>
  <c r="H26" i="11"/>
  <c r="F26" i="11"/>
  <c r="X20" i="11"/>
  <c r="Q24" i="11"/>
  <c r="O24" i="11"/>
  <c r="F24" i="11"/>
  <c r="H24" i="11" s="1"/>
  <c r="X19" i="11"/>
  <c r="Z19" i="11" s="1"/>
  <c r="O27" i="11"/>
  <c r="H23" i="11"/>
  <c r="F23" i="11"/>
  <c r="Y14" i="11"/>
  <c r="W14" i="11"/>
  <c r="N36" i="11" s="1"/>
  <c r="V14" i="11"/>
  <c r="U14" i="11"/>
  <c r="L36" i="11" s="1"/>
  <c r="T14" i="11"/>
  <c r="K36" i="11" s="1"/>
  <c r="P14" i="11"/>
  <c r="N14" i="11"/>
  <c r="N35" i="11" s="1"/>
  <c r="M14" i="11"/>
  <c r="M35" i="11" s="1"/>
  <c r="L14" i="11"/>
  <c r="L35" i="11" s="1"/>
  <c r="K14" i="11"/>
  <c r="G14" i="11"/>
  <c r="E14" i="11"/>
  <c r="N34" i="11" s="1"/>
  <c r="D14" i="11"/>
  <c r="M34" i="11" s="1"/>
  <c r="C14" i="11"/>
  <c r="L34" i="11" s="1"/>
  <c r="B14" i="11"/>
  <c r="K34" i="11" s="1"/>
  <c r="X6" i="11"/>
  <c r="Z6" i="11" s="1"/>
  <c r="O4" i="11"/>
  <c r="Q4" i="11" s="1"/>
  <c r="F11" i="11"/>
  <c r="H11" i="11" s="1"/>
  <c r="X11" i="11"/>
  <c r="Z11" i="11" s="1"/>
  <c r="Q7" i="11"/>
  <c r="O7" i="11"/>
  <c r="F6" i="11"/>
  <c r="H6" i="11" s="1"/>
  <c r="X5" i="11"/>
  <c r="Z5" i="11" s="1"/>
  <c r="O8" i="11"/>
  <c r="Q8" i="11" s="1"/>
  <c r="F4" i="11"/>
  <c r="H4" i="11" s="1"/>
  <c r="X4" i="11"/>
  <c r="Z4" i="11" s="1"/>
  <c r="Q12" i="11"/>
  <c r="O12" i="11"/>
  <c r="F9" i="11"/>
  <c r="H9" i="11" s="1"/>
  <c r="X7" i="11"/>
  <c r="Z7" i="11" s="1"/>
  <c r="O3" i="11"/>
  <c r="Q3" i="11" s="1"/>
  <c r="H5" i="11"/>
  <c r="F5" i="11"/>
  <c r="X9" i="11"/>
  <c r="Z9" i="11" s="1"/>
  <c r="O2" i="11"/>
  <c r="Q2" i="11" s="1"/>
  <c r="F8" i="11"/>
  <c r="H8" i="11" s="1"/>
  <c r="X10" i="11"/>
  <c r="Z10" i="11" s="1"/>
  <c r="O11" i="11"/>
  <c r="Q11" i="11" s="1"/>
  <c r="H3" i="11"/>
  <c r="F3" i="11"/>
  <c r="X3" i="11"/>
  <c r="Z3" i="11" s="1"/>
  <c r="O6" i="11"/>
  <c r="Q6" i="11" s="1"/>
  <c r="F10" i="11"/>
  <c r="H10" i="11" s="1"/>
  <c r="X2" i="11"/>
  <c r="Z2" i="11" s="1"/>
  <c r="O5" i="11"/>
  <c r="Q5" i="11" s="1"/>
  <c r="F2" i="11"/>
  <c r="H2" i="11" s="1"/>
  <c r="X8" i="11"/>
  <c r="Z8" i="11" s="1"/>
  <c r="O10" i="11"/>
  <c r="Q10" i="11" s="1"/>
  <c r="F7" i="11"/>
  <c r="X12" i="11"/>
  <c r="Z12" i="11" s="1"/>
  <c r="O9" i="11"/>
  <c r="O14" i="11" s="1"/>
  <c r="F12" i="11"/>
  <c r="H12" i="11" s="1"/>
  <c r="G46" i="10"/>
  <c r="E46" i="10"/>
  <c r="N40" i="10" s="1"/>
  <c r="D46" i="10"/>
  <c r="M40" i="10" s="1"/>
  <c r="C46" i="10"/>
  <c r="L40" i="10" s="1"/>
  <c r="B46" i="10"/>
  <c r="F37" i="10"/>
  <c r="H37" i="10" s="1"/>
  <c r="F34" i="10"/>
  <c r="H34" i="10" s="1"/>
  <c r="F39" i="10"/>
  <c r="H39" i="10" s="1"/>
  <c r="K40" i="10"/>
  <c r="F38" i="10"/>
  <c r="H38" i="10" s="1"/>
  <c r="F36" i="10"/>
  <c r="H36" i="10" s="1"/>
  <c r="F41" i="10"/>
  <c r="H41" i="10" s="1"/>
  <c r="N37" i="10"/>
  <c r="F42" i="10"/>
  <c r="H42" i="10" s="1"/>
  <c r="L36" i="10"/>
  <c r="F43" i="10"/>
  <c r="H43" i="10" s="1"/>
  <c r="F35" i="10"/>
  <c r="H35" i="10" s="1"/>
  <c r="N34" i="10"/>
  <c r="K34" i="10"/>
  <c r="F40" i="10"/>
  <c r="Y30" i="10"/>
  <c r="W30" i="10"/>
  <c r="N39" i="10" s="1"/>
  <c r="V30" i="10"/>
  <c r="M39" i="10" s="1"/>
  <c r="U30" i="10"/>
  <c r="L39" i="10" s="1"/>
  <c r="T30" i="10"/>
  <c r="K39" i="10" s="1"/>
  <c r="P30" i="10"/>
  <c r="N30" i="10"/>
  <c r="N38" i="10" s="1"/>
  <c r="M30" i="10"/>
  <c r="M38" i="10" s="1"/>
  <c r="L30" i="10"/>
  <c r="L38" i="10" s="1"/>
  <c r="K30" i="10"/>
  <c r="K38" i="10" s="1"/>
  <c r="G30" i="10"/>
  <c r="E30" i="10"/>
  <c r="D30" i="10"/>
  <c r="M37" i="10" s="1"/>
  <c r="C30" i="10"/>
  <c r="L37" i="10" s="1"/>
  <c r="B30" i="10"/>
  <c r="K37" i="10" s="1"/>
  <c r="X26" i="10"/>
  <c r="Z26" i="10" s="1"/>
  <c r="O21" i="10"/>
  <c r="Q21" i="10" s="1"/>
  <c r="F19" i="10"/>
  <c r="H19" i="10" s="1"/>
  <c r="X23" i="10"/>
  <c r="Z23" i="10" s="1"/>
  <c r="O20" i="10"/>
  <c r="Q20" i="10" s="1"/>
  <c r="F22" i="10"/>
  <c r="H22" i="10" s="1"/>
  <c r="X22" i="10"/>
  <c r="Z22" i="10" s="1"/>
  <c r="O25" i="10"/>
  <c r="Q25" i="10" s="1"/>
  <c r="F21" i="10"/>
  <c r="H21" i="10" s="1"/>
  <c r="X19" i="10"/>
  <c r="Z19" i="10" s="1"/>
  <c r="O27" i="10"/>
  <c r="Q27" i="10" s="1"/>
  <c r="F18" i="10"/>
  <c r="H18" i="10" s="1"/>
  <c r="X18" i="10"/>
  <c r="Z18" i="10" s="1"/>
  <c r="O22" i="10"/>
  <c r="Q22" i="10" s="1"/>
  <c r="F24" i="10"/>
  <c r="H24" i="10" s="1"/>
  <c r="X21" i="10"/>
  <c r="Z21" i="10" s="1"/>
  <c r="O19" i="10"/>
  <c r="Q19" i="10" s="1"/>
  <c r="F23" i="10"/>
  <c r="H23" i="10" s="1"/>
  <c r="Z20" i="10"/>
  <c r="X20" i="10"/>
  <c r="O18" i="10"/>
  <c r="Q18" i="10" s="1"/>
  <c r="H20" i="10"/>
  <c r="F20" i="10"/>
  <c r="X24" i="10"/>
  <c r="Z24" i="10" s="1"/>
  <c r="O23" i="10"/>
  <c r="Q23" i="10" s="1"/>
  <c r="F25" i="10"/>
  <c r="H25" i="10" s="1"/>
  <c r="Z27" i="10"/>
  <c r="X27" i="10"/>
  <c r="O24" i="10"/>
  <c r="Q24" i="10" s="1"/>
  <c r="F26" i="10"/>
  <c r="H26" i="10" s="1"/>
  <c r="X25" i="10"/>
  <c r="Z25" i="10" s="1"/>
  <c r="O26" i="10"/>
  <c r="O30" i="10" s="1"/>
  <c r="F27" i="10"/>
  <c r="H27" i="10" s="1"/>
  <c r="Y14" i="10"/>
  <c r="W14" i="10"/>
  <c r="N36" i="10" s="1"/>
  <c r="V14" i="10"/>
  <c r="M36" i="10" s="1"/>
  <c r="U14" i="10"/>
  <c r="T14" i="10"/>
  <c r="K36" i="10" s="1"/>
  <c r="P14" i="10"/>
  <c r="N14" i="10"/>
  <c r="N35" i="10" s="1"/>
  <c r="M14" i="10"/>
  <c r="M35" i="10" s="1"/>
  <c r="L14" i="10"/>
  <c r="L35" i="10" s="1"/>
  <c r="K14" i="10"/>
  <c r="K35" i="10" s="1"/>
  <c r="P35" i="10" s="1"/>
  <c r="G14" i="10"/>
  <c r="E14" i="10"/>
  <c r="D14" i="10"/>
  <c r="M34" i="10" s="1"/>
  <c r="C14" i="10"/>
  <c r="L34" i="10" s="1"/>
  <c r="P34" i="10" s="1"/>
  <c r="B14" i="10"/>
  <c r="X7" i="10"/>
  <c r="Z7" i="10" s="1"/>
  <c r="O5" i="10"/>
  <c r="Q5" i="10" s="1"/>
  <c r="F5" i="10"/>
  <c r="H5" i="10" s="1"/>
  <c r="X9" i="10"/>
  <c r="Z9" i="10" s="1"/>
  <c r="O2" i="10"/>
  <c r="Q2" i="10" s="1"/>
  <c r="F4" i="10"/>
  <c r="H4" i="10" s="1"/>
  <c r="X4" i="10"/>
  <c r="Z4" i="10" s="1"/>
  <c r="O4" i="10"/>
  <c r="Q4" i="10" s="1"/>
  <c r="F7" i="10"/>
  <c r="H7" i="10" s="1"/>
  <c r="X3" i="10"/>
  <c r="Z3" i="10" s="1"/>
  <c r="O6" i="10"/>
  <c r="Q6" i="10" s="1"/>
  <c r="F3" i="10"/>
  <c r="H3" i="10" s="1"/>
  <c r="X8" i="10"/>
  <c r="Z8" i="10" s="1"/>
  <c r="O8" i="10"/>
  <c r="Q8" i="10" s="1"/>
  <c r="F2" i="10"/>
  <c r="H2" i="10" s="1"/>
  <c r="X2" i="10"/>
  <c r="Z2" i="10" s="1"/>
  <c r="O3" i="10"/>
  <c r="Q3" i="10" s="1"/>
  <c r="F10" i="10"/>
  <c r="H10" i="10" s="1"/>
  <c r="X6" i="10"/>
  <c r="Z6" i="10" s="1"/>
  <c r="O10" i="10"/>
  <c r="Q10" i="10" s="1"/>
  <c r="F8" i="10"/>
  <c r="H8" i="10" s="1"/>
  <c r="X10" i="10"/>
  <c r="Z10" i="10" s="1"/>
  <c r="O9" i="10"/>
  <c r="Q9" i="10" s="1"/>
  <c r="F9" i="10"/>
  <c r="H9" i="10" s="1"/>
  <c r="X5" i="10"/>
  <c r="Z5" i="10" s="1"/>
  <c r="O7" i="10"/>
  <c r="Q7" i="10" s="1"/>
  <c r="F6" i="10"/>
  <c r="H6" i="10" s="1"/>
  <c r="X11" i="10"/>
  <c r="Z11" i="10" s="1"/>
  <c r="O11" i="10"/>
  <c r="O14" i="10" s="1"/>
  <c r="F11" i="10"/>
  <c r="H11" i="10" s="1"/>
  <c r="M44" i="9"/>
  <c r="L44" i="9"/>
  <c r="N43" i="9"/>
  <c r="L41" i="9"/>
  <c r="P36" i="9"/>
  <c r="N36" i="9"/>
  <c r="N44" i="9" s="1"/>
  <c r="M36" i="9"/>
  <c r="L36" i="9"/>
  <c r="K36" i="9"/>
  <c r="K44" i="9" s="1"/>
  <c r="G36" i="9"/>
  <c r="E36" i="9"/>
  <c r="D36" i="9"/>
  <c r="M43" i="9" s="1"/>
  <c r="C36" i="9"/>
  <c r="L43" i="9" s="1"/>
  <c r="B36" i="9"/>
  <c r="K43" i="9" s="1"/>
  <c r="F22" i="9"/>
  <c r="H22" i="9" s="1"/>
  <c r="O27" i="9"/>
  <c r="Q27" i="9" s="1"/>
  <c r="F21" i="9"/>
  <c r="H21" i="9" s="1"/>
  <c r="O28" i="9"/>
  <c r="Q28" i="9" s="1"/>
  <c r="F24" i="9"/>
  <c r="H24" i="9" s="1"/>
  <c r="Q25" i="9"/>
  <c r="O25" i="9"/>
  <c r="F31" i="9"/>
  <c r="H31" i="9" s="1"/>
  <c r="O24" i="9"/>
  <c r="Q24" i="9" s="1"/>
  <c r="F23" i="9"/>
  <c r="H23" i="9" s="1"/>
  <c r="O29" i="9"/>
  <c r="Q29" i="9" s="1"/>
  <c r="F33" i="9"/>
  <c r="H33" i="9" s="1"/>
  <c r="O26" i="9"/>
  <c r="Q26" i="9" s="1"/>
  <c r="F29" i="9"/>
  <c r="H29" i="9" s="1"/>
  <c r="Q23" i="9"/>
  <c r="O23" i="9"/>
  <c r="F30" i="9"/>
  <c r="H30" i="9" s="1"/>
  <c r="O22" i="9"/>
  <c r="Q22" i="9" s="1"/>
  <c r="F26" i="9"/>
  <c r="H26" i="9" s="1"/>
  <c r="O31" i="9"/>
  <c r="Q31" i="9" s="1"/>
  <c r="F25" i="9"/>
  <c r="H25" i="9" s="1"/>
  <c r="O30" i="9"/>
  <c r="Q30" i="9" s="1"/>
  <c r="F28" i="9"/>
  <c r="H28" i="9" s="1"/>
  <c r="Q32" i="9"/>
  <c r="O32" i="9"/>
  <c r="F32" i="9"/>
  <c r="H32" i="9" s="1"/>
  <c r="O21" i="9"/>
  <c r="O36" i="9" s="1"/>
  <c r="F27" i="9"/>
  <c r="H27" i="9" s="1"/>
  <c r="O33" i="9"/>
  <c r="Q33" i="9" s="1"/>
  <c r="F34" i="9"/>
  <c r="Y17" i="9"/>
  <c r="W17" i="9"/>
  <c r="N42" i="9" s="1"/>
  <c r="V17" i="9"/>
  <c r="M42" i="9" s="1"/>
  <c r="U17" i="9"/>
  <c r="L42" i="9" s="1"/>
  <c r="T17" i="9"/>
  <c r="K42" i="9" s="1"/>
  <c r="P17" i="9"/>
  <c r="N17" i="9"/>
  <c r="N41" i="9" s="1"/>
  <c r="M17" i="9"/>
  <c r="M41" i="9" s="1"/>
  <c r="L17" i="9"/>
  <c r="K17" i="9"/>
  <c r="K41" i="9" s="1"/>
  <c r="P41" i="9" s="1"/>
  <c r="G17" i="9"/>
  <c r="E17" i="9"/>
  <c r="N40" i="9" s="1"/>
  <c r="D17" i="9"/>
  <c r="M40" i="9" s="1"/>
  <c r="C17" i="9"/>
  <c r="L40" i="9" s="1"/>
  <c r="B17" i="9"/>
  <c r="K40" i="9" s="1"/>
  <c r="X9" i="9"/>
  <c r="Z9" i="9" s="1"/>
  <c r="O4" i="9"/>
  <c r="Q4" i="9" s="1"/>
  <c r="F4" i="9"/>
  <c r="H4" i="9" s="1"/>
  <c r="X8" i="9"/>
  <c r="Z8" i="9" s="1"/>
  <c r="O8" i="9"/>
  <c r="Q8" i="9" s="1"/>
  <c r="F7" i="9"/>
  <c r="H7" i="9" s="1"/>
  <c r="X7" i="9"/>
  <c r="Z7" i="9" s="1"/>
  <c r="O7" i="9"/>
  <c r="Q7" i="9" s="1"/>
  <c r="F10" i="9"/>
  <c r="H10" i="9" s="1"/>
  <c r="X6" i="9"/>
  <c r="Z6" i="9" s="1"/>
  <c r="O3" i="9"/>
  <c r="Q3" i="9" s="1"/>
  <c r="H9" i="9"/>
  <c r="F9" i="9"/>
  <c r="X5" i="9"/>
  <c r="Z5" i="9" s="1"/>
  <c r="Q9" i="9"/>
  <c r="O9" i="9"/>
  <c r="F3" i="9"/>
  <c r="H3" i="9" s="1"/>
  <c r="Z10" i="9"/>
  <c r="X10" i="9"/>
  <c r="O14" i="9"/>
  <c r="Q14" i="9" s="1"/>
  <c r="F6" i="9"/>
  <c r="H6" i="9" s="1"/>
  <c r="X4" i="9"/>
  <c r="Z4" i="9" s="1"/>
  <c r="Q6" i="9"/>
  <c r="O6" i="9"/>
  <c r="F2" i="9"/>
  <c r="H2" i="9" s="1"/>
  <c r="Z3" i="9"/>
  <c r="X3" i="9"/>
  <c r="O10" i="9"/>
  <c r="Q10" i="9" s="1"/>
  <c r="F5" i="9"/>
  <c r="H5" i="9" s="1"/>
  <c r="X11" i="9"/>
  <c r="Z11" i="9" s="1"/>
  <c r="Q11" i="9"/>
  <c r="O11" i="9"/>
  <c r="F8" i="9"/>
  <c r="H8" i="9" s="1"/>
  <c r="Z12" i="9"/>
  <c r="X12" i="9"/>
  <c r="O13" i="9"/>
  <c r="Q13" i="9" s="1"/>
  <c r="F12" i="9"/>
  <c r="H12" i="9" s="1"/>
  <c r="X13" i="9"/>
  <c r="Z13" i="9" s="1"/>
  <c r="Q2" i="9"/>
  <c r="O2" i="9"/>
  <c r="F11" i="9"/>
  <c r="H11" i="9" s="1"/>
  <c r="Z14" i="9"/>
  <c r="X14" i="9"/>
  <c r="O5" i="9"/>
  <c r="Q5" i="9" s="1"/>
  <c r="H15" i="9"/>
  <c r="F15" i="9"/>
  <c r="X2" i="9"/>
  <c r="Z2" i="9" s="1"/>
  <c r="O12" i="9"/>
  <c r="Q12" i="9" s="1"/>
  <c r="F13" i="9"/>
  <c r="H13" i="9" s="1"/>
  <c r="Z15" i="9"/>
  <c r="X15" i="9"/>
  <c r="X17" i="9" s="1"/>
  <c r="O15" i="9"/>
  <c r="Q15" i="9" s="1"/>
  <c r="F14" i="9"/>
  <c r="N43" i="8"/>
  <c r="M41" i="8"/>
  <c r="Y36" i="8"/>
  <c r="W36" i="8"/>
  <c r="N45" i="8" s="1"/>
  <c r="V36" i="8"/>
  <c r="M45" i="8" s="1"/>
  <c r="U36" i="8"/>
  <c r="L45" i="8" s="1"/>
  <c r="T36" i="8"/>
  <c r="K45" i="8" s="1"/>
  <c r="P36" i="8"/>
  <c r="N36" i="8"/>
  <c r="N44" i="8" s="1"/>
  <c r="M36" i="8"/>
  <c r="M44" i="8" s="1"/>
  <c r="L36" i="8"/>
  <c r="L44" i="8" s="1"/>
  <c r="K36" i="8"/>
  <c r="K44" i="8" s="1"/>
  <c r="G36" i="8"/>
  <c r="E36" i="8"/>
  <c r="D36" i="8"/>
  <c r="M43" i="8" s="1"/>
  <c r="C36" i="8"/>
  <c r="L43" i="8" s="1"/>
  <c r="B36" i="8"/>
  <c r="K43" i="8" s="1"/>
  <c r="X24" i="8"/>
  <c r="Z24" i="8" s="1"/>
  <c r="O22" i="8"/>
  <c r="Q22" i="8" s="1"/>
  <c r="H27" i="8"/>
  <c r="F27" i="8"/>
  <c r="X23" i="8"/>
  <c r="Z23" i="8" s="1"/>
  <c r="O31" i="8"/>
  <c r="Q31" i="8" s="1"/>
  <c r="F29" i="8"/>
  <c r="H29" i="8" s="1"/>
  <c r="X27" i="8"/>
  <c r="Z27" i="8" s="1"/>
  <c r="O21" i="8"/>
  <c r="Q21" i="8" s="1"/>
  <c r="F26" i="8"/>
  <c r="H26" i="8" s="1"/>
  <c r="X22" i="8"/>
  <c r="Z22" i="8" s="1"/>
  <c r="O29" i="8"/>
  <c r="Q29" i="8" s="1"/>
  <c r="F28" i="8"/>
  <c r="H28" i="8" s="1"/>
  <c r="Z21" i="8"/>
  <c r="X21" i="8"/>
  <c r="O30" i="8"/>
  <c r="Q30" i="8" s="1"/>
  <c r="F25" i="8"/>
  <c r="H25" i="8" s="1"/>
  <c r="X33" i="8"/>
  <c r="Z33" i="8" s="1"/>
  <c r="O28" i="8"/>
  <c r="Q28" i="8" s="1"/>
  <c r="F24" i="8"/>
  <c r="H24" i="8" s="1"/>
  <c r="X25" i="8"/>
  <c r="Z25" i="8" s="1"/>
  <c r="O27" i="8"/>
  <c r="Q27" i="8" s="1"/>
  <c r="H23" i="8"/>
  <c r="F23" i="8"/>
  <c r="X32" i="8"/>
  <c r="Z32" i="8" s="1"/>
  <c r="Q26" i="8"/>
  <c r="O26" i="8"/>
  <c r="F32" i="8"/>
  <c r="H32" i="8" s="1"/>
  <c r="Z31" i="8"/>
  <c r="X31" i="8"/>
  <c r="O25" i="8"/>
  <c r="Q25" i="8" s="1"/>
  <c r="H30" i="8"/>
  <c r="F30" i="8"/>
  <c r="X34" i="8"/>
  <c r="Z34" i="8" s="1"/>
  <c r="O24" i="8"/>
  <c r="Q24" i="8" s="1"/>
  <c r="F33" i="8"/>
  <c r="H33" i="8" s="1"/>
  <c r="Z26" i="8"/>
  <c r="X26" i="8"/>
  <c r="O23" i="8"/>
  <c r="Q23" i="8" s="1"/>
  <c r="F22" i="8"/>
  <c r="H22" i="8" s="1"/>
  <c r="X29" i="8"/>
  <c r="Z29" i="8" s="1"/>
  <c r="O33" i="8"/>
  <c r="Q33" i="8" s="1"/>
  <c r="F34" i="8"/>
  <c r="H34" i="8" s="1"/>
  <c r="X30" i="8"/>
  <c r="Z30" i="8" s="1"/>
  <c r="O32" i="8"/>
  <c r="Q32" i="8" s="1"/>
  <c r="F21" i="8"/>
  <c r="H21" i="8" s="1"/>
  <c r="X28" i="8"/>
  <c r="O34" i="8"/>
  <c r="F31" i="8"/>
  <c r="H31" i="8" s="1"/>
  <c r="Y17" i="8"/>
  <c r="W17" i="8"/>
  <c r="N42" i="8" s="1"/>
  <c r="V17" i="8"/>
  <c r="M42" i="8" s="1"/>
  <c r="U17" i="8"/>
  <c r="L42" i="8" s="1"/>
  <c r="T17" i="8"/>
  <c r="K42" i="8" s="1"/>
  <c r="P17" i="8"/>
  <c r="N17" i="8"/>
  <c r="N41" i="8" s="1"/>
  <c r="M17" i="8"/>
  <c r="L17" i="8"/>
  <c r="L41" i="8" s="1"/>
  <c r="K17" i="8"/>
  <c r="K41" i="8" s="1"/>
  <c r="G17" i="8"/>
  <c r="E17" i="8"/>
  <c r="N40" i="8" s="1"/>
  <c r="D17" i="8"/>
  <c r="M40" i="8" s="1"/>
  <c r="C17" i="8"/>
  <c r="L40" i="8" s="1"/>
  <c r="B17" i="8"/>
  <c r="K40" i="8" s="1"/>
  <c r="X10" i="8"/>
  <c r="Z10" i="8" s="1"/>
  <c r="Q7" i="8"/>
  <c r="O7" i="8"/>
  <c r="F3" i="8"/>
  <c r="H3" i="8" s="1"/>
  <c r="X9" i="8"/>
  <c r="Z9" i="8" s="1"/>
  <c r="O11" i="8"/>
  <c r="Q11" i="8" s="1"/>
  <c r="F11" i="8"/>
  <c r="H11" i="8" s="1"/>
  <c r="X8" i="8"/>
  <c r="Z8" i="8" s="1"/>
  <c r="Q6" i="8"/>
  <c r="O6" i="8"/>
  <c r="F2" i="8"/>
  <c r="H2" i="8" s="1"/>
  <c r="X7" i="8"/>
  <c r="Z7" i="8" s="1"/>
  <c r="O5" i="8"/>
  <c r="Q5" i="8" s="1"/>
  <c r="F13" i="8"/>
  <c r="H13" i="8" s="1"/>
  <c r="X6" i="8"/>
  <c r="Z6" i="8" s="1"/>
  <c r="Q4" i="8"/>
  <c r="O4" i="8"/>
  <c r="F5" i="8"/>
  <c r="H5" i="8" s="1"/>
  <c r="X12" i="8"/>
  <c r="Z12" i="8" s="1"/>
  <c r="O12" i="8"/>
  <c r="Q12" i="8" s="1"/>
  <c r="H4" i="8"/>
  <c r="F4" i="8"/>
  <c r="X5" i="8"/>
  <c r="Z5" i="8" s="1"/>
  <c r="Q3" i="8"/>
  <c r="O3" i="8"/>
  <c r="F9" i="8"/>
  <c r="H9" i="8" s="1"/>
  <c r="X4" i="8"/>
  <c r="Z4" i="8" s="1"/>
  <c r="O2" i="8"/>
  <c r="Q2" i="8" s="1"/>
  <c r="F8" i="8"/>
  <c r="H8" i="8" s="1"/>
  <c r="X11" i="8"/>
  <c r="Z11" i="8" s="1"/>
  <c r="Q10" i="8"/>
  <c r="O10" i="8"/>
  <c r="F12" i="8"/>
  <c r="H12" i="8" s="1"/>
  <c r="X3" i="8"/>
  <c r="Z3" i="8" s="1"/>
  <c r="O14" i="8"/>
  <c r="Q14" i="8" s="1"/>
  <c r="F7" i="8"/>
  <c r="H7" i="8" s="1"/>
  <c r="X14" i="8"/>
  <c r="Z14" i="8" s="1"/>
  <c r="Q9" i="8"/>
  <c r="O9" i="8"/>
  <c r="F14" i="8"/>
  <c r="H14" i="8" s="1"/>
  <c r="X13" i="8"/>
  <c r="Z13" i="8" s="1"/>
  <c r="O13" i="8"/>
  <c r="Q13" i="8" s="1"/>
  <c r="F10" i="8"/>
  <c r="H10" i="8" s="1"/>
  <c r="X2" i="8"/>
  <c r="Z2" i="8" s="1"/>
  <c r="Q8" i="8"/>
  <c r="O8" i="8"/>
  <c r="F6" i="8"/>
  <c r="H6" i="8" s="1"/>
  <c r="X15" i="8"/>
  <c r="X17" i="8" s="1"/>
  <c r="O15" i="8"/>
  <c r="Q15" i="8" s="1"/>
  <c r="H15" i="8"/>
  <c r="F15" i="8"/>
  <c r="K41" i="7"/>
  <c r="M40" i="7"/>
  <c r="P36" i="7"/>
  <c r="N36" i="7"/>
  <c r="N43" i="7" s="1"/>
  <c r="M36" i="7"/>
  <c r="M43" i="7" s="1"/>
  <c r="L36" i="7"/>
  <c r="L43" i="7" s="1"/>
  <c r="K36" i="7"/>
  <c r="K43" i="7" s="1"/>
  <c r="G36" i="7"/>
  <c r="E36" i="7"/>
  <c r="N42" i="7" s="1"/>
  <c r="D36" i="7"/>
  <c r="M42" i="7" s="1"/>
  <c r="C36" i="7"/>
  <c r="L42" i="7" s="1"/>
  <c r="B36" i="7"/>
  <c r="K42" i="7" s="1"/>
  <c r="O27" i="7"/>
  <c r="Q27" i="7" s="1"/>
  <c r="F27" i="7"/>
  <c r="H27" i="7" s="1"/>
  <c r="O29" i="7"/>
  <c r="Q29" i="7" s="1"/>
  <c r="F26" i="7"/>
  <c r="H26" i="7" s="1"/>
  <c r="O28" i="7"/>
  <c r="Q28" i="7" s="1"/>
  <c r="H29" i="7"/>
  <c r="F29" i="7"/>
  <c r="O26" i="7"/>
  <c r="Q26" i="7" s="1"/>
  <c r="F24" i="7"/>
  <c r="H24" i="7" s="1"/>
  <c r="O25" i="7"/>
  <c r="Q25" i="7" s="1"/>
  <c r="H23" i="7"/>
  <c r="F23" i="7"/>
  <c r="O24" i="7"/>
  <c r="Q24" i="7" s="1"/>
  <c r="F34" i="7"/>
  <c r="H34" i="7" s="1"/>
  <c r="O23" i="7"/>
  <c r="Q23" i="7" s="1"/>
  <c r="H22" i="7"/>
  <c r="F22" i="7"/>
  <c r="O22" i="7"/>
  <c r="Q22" i="7" s="1"/>
  <c r="F31" i="7"/>
  <c r="H31" i="7" s="1"/>
  <c r="O33" i="7"/>
  <c r="Q33" i="7" s="1"/>
  <c r="H33" i="7"/>
  <c r="F33" i="7"/>
  <c r="O32" i="7"/>
  <c r="Q32" i="7" s="1"/>
  <c r="F25" i="7"/>
  <c r="H25" i="7" s="1"/>
  <c r="O30" i="7"/>
  <c r="Q30" i="7" s="1"/>
  <c r="H30" i="7"/>
  <c r="F30" i="7"/>
  <c r="O31" i="7"/>
  <c r="Q31" i="7" s="1"/>
  <c r="F28" i="7"/>
  <c r="H28" i="7" s="1"/>
  <c r="O21" i="7"/>
  <c r="Q21" i="7" s="1"/>
  <c r="H21" i="7"/>
  <c r="F21" i="7"/>
  <c r="O34" i="7"/>
  <c r="Q34" i="7" s="1"/>
  <c r="F32" i="7"/>
  <c r="Y17" i="7"/>
  <c r="W17" i="7"/>
  <c r="N44" i="7" s="1"/>
  <c r="V17" i="7"/>
  <c r="M44" i="7" s="1"/>
  <c r="U17" i="7"/>
  <c r="L44" i="7" s="1"/>
  <c r="T17" i="7"/>
  <c r="K44" i="7" s="1"/>
  <c r="P17" i="7"/>
  <c r="N17" i="7"/>
  <c r="N41" i="7" s="1"/>
  <c r="M17" i="7"/>
  <c r="M41" i="7" s="1"/>
  <c r="L17" i="7"/>
  <c r="L41" i="7" s="1"/>
  <c r="K17" i="7"/>
  <c r="G17" i="7"/>
  <c r="E17" i="7"/>
  <c r="N40" i="7" s="1"/>
  <c r="D17" i="7"/>
  <c r="C17" i="7"/>
  <c r="L40" i="7" s="1"/>
  <c r="B17" i="7"/>
  <c r="K40" i="7" s="1"/>
  <c r="Z8" i="7"/>
  <c r="X8" i="7"/>
  <c r="O9" i="7"/>
  <c r="Q9" i="7" s="1"/>
  <c r="H8" i="7"/>
  <c r="F8" i="7"/>
  <c r="X10" i="7"/>
  <c r="Z10" i="7" s="1"/>
  <c r="O8" i="7"/>
  <c r="Q8" i="7" s="1"/>
  <c r="F7" i="7"/>
  <c r="H7" i="7" s="1"/>
  <c r="Z7" i="7"/>
  <c r="X7" i="7"/>
  <c r="O11" i="7"/>
  <c r="Q11" i="7" s="1"/>
  <c r="F6" i="7"/>
  <c r="H6" i="7" s="1"/>
  <c r="X12" i="7"/>
  <c r="Z12" i="7" s="1"/>
  <c r="O7" i="7"/>
  <c r="Q7" i="7" s="1"/>
  <c r="F11" i="7"/>
  <c r="H11" i="7" s="1"/>
  <c r="X9" i="7"/>
  <c r="Z9" i="7" s="1"/>
  <c r="O6" i="7"/>
  <c r="Q6" i="7" s="1"/>
  <c r="F2" i="7"/>
  <c r="X13" i="7"/>
  <c r="Z13" i="7" s="1"/>
  <c r="O13" i="7"/>
  <c r="Q13" i="7" s="1"/>
  <c r="F15" i="7"/>
  <c r="H15" i="7" s="1"/>
  <c r="X6" i="7"/>
  <c r="Z6" i="7" s="1"/>
  <c r="O5" i="7"/>
  <c r="Q5" i="7" s="1"/>
  <c r="F5" i="7"/>
  <c r="H5" i="7" s="1"/>
  <c r="X5" i="7"/>
  <c r="Z5" i="7" s="1"/>
  <c r="O4" i="7"/>
  <c r="Q4" i="7" s="1"/>
  <c r="F14" i="7"/>
  <c r="H14" i="7" s="1"/>
  <c r="X4" i="7"/>
  <c r="Z4" i="7" s="1"/>
  <c r="O10" i="7"/>
  <c r="Q10" i="7" s="1"/>
  <c r="F4" i="7"/>
  <c r="H4" i="7" s="1"/>
  <c r="X14" i="7"/>
  <c r="Z14" i="7" s="1"/>
  <c r="O3" i="7"/>
  <c r="Q3" i="7" s="1"/>
  <c r="H12" i="7"/>
  <c r="F12" i="7"/>
  <c r="X3" i="7"/>
  <c r="Z3" i="7" s="1"/>
  <c r="O12" i="7"/>
  <c r="Q12" i="7" s="1"/>
  <c r="F9" i="7"/>
  <c r="H9" i="7" s="1"/>
  <c r="X11" i="7"/>
  <c r="Z11" i="7" s="1"/>
  <c r="O14" i="7"/>
  <c r="Q14" i="7" s="1"/>
  <c r="F13" i="7"/>
  <c r="H13" i="7" s="1"/>
  <c r="X2" i="7"/>
  <c r="X17" i="7" s="1"/>
  <c r="O2" i="7"/>
  <c r="Q2" i="7" s="1"/>
  <c r="F3" i="7"/>
  <c r="X15" i="7"/>
  <c r="Z15" i="7" s="1"/>
  <c r="O15" i="7"/>
  <c r="F10" i="7"/>
  <c r="H10" i="7" s="1"/>
  <c r="N43" i="6"/>
  <c r="Y36" i="6"/>
  <c r="W36" i="6"/>
  <c r="N45" i="6" s="1"/>
  <c r="V36" i="6"/>
  <c r="M45" i="6" s="1"/>
  <c r="U36" i="6"/>
  <c r="L45" i="6" s="1"/>
  <c r="T36" i="6"/>
  <c r="K45" i="6" s="1"/>
  <c r="P36" i="6"/>
  <c r="N36" i="6"/>
  <c r="N44" i="6" s="1"/>
  <c r="M36" i="6"/>
  <c r="M44" i="6" s="1"/>
  <c r="L36" i="6"/>
  <c r="L44" i="6" s="1"/>
  <c r="K36" i="6"/>
  <c r="K44" i="6" s="1"/>
  <c r="G36" i="6"/>
  <c r="E36" i="6"/>
  <c r="D36" i="6"/>
  <c r="M43" i="6" s="1"/>
  <c r="C36" i="6"/>
  <c r="L43" i="6" s="1"/>
  <c r="B36" i="6"/>
  <c r="K43" i="6" s="1"/>
  <c r="X34" i="6"/>
  <c r="O23" i="6"/>
  <c r="Q23" i="6" s="1"/>
  <c r="F24" i="6"/>
  <c r="H24" i="6" s="1"/>
  <c r="X28" i="6"/>
  <c r="Z28" i="6" s="1"/>
  <c r="Q32" i="6"/>
  <c r="O32" i="6"/>
  <c r="F23" i="6"/>
  <c r="H23" i="6" s="1"/>
  <c r="X24" i="6"/>
  <c r="Z24" i="6" s="1"/>
  <c r="O21" i="6"/>
  <c r="Q21" i="6" s="1"/>
  <c r="H29" i="6"/>
  <c r="F29" i="6"/>
  <c r="X23" i="6"/>
  <c r="Z23" i="6" s="1"/>
  <c r="Q27" i="6"/>
  <c r="O27" i="6"/>
  <c r="F31" i="6"/>
  <c r="H31" i="6" s="1"/>
  <c r="Z25" i="6"/>
  <c r="X25" i="6"/>
  <c r="O25" i="6"/>
  <c r="Q25" i="6" s="1"/>
  <c r="H22" i="6"/>
  <c r="F22" i="6"/>
  <c r="X27" i="6"/>
  <c r="Z27" i="6" s="1"/>
  <c r="O30" i="6"/>
  <c r="Q30" i="6" s="1"/>
  <c r="F27" i="6"/>
  <c r="H27" i="6" s="1"/>
  <c r="Z30" i="6"/>
  <c r="X30" i="6"/>
  <c r="O33" i="6"/>
  <c r="Q33" i="6" s="1"/>
  <c r="F28" i="6"/>
  <c r="H28" i="6" s="1"/>
  <c r="X31" i="6"/>
  <c r="Z31" i="6" s="1"/>
  <c r="O22" i="6"/>
  <c r="Q22" i="6" s="1"/>
  <c r="F26" i="6"/>
  <c r="H26" i="6" s="1"/>
  <c r="X29" i="6"/>
  <c r="Z29" i="6" s="1"/>
  <c r="O26" i="6"/>
  <c r="Q26" i="6" s="1"/>
  <c r="F30" i="6"/>
  <c r="H30" i="6" s="1"/>
  <c r="X26" i="6"/>
  <c r="Z26" i="6" s="1"/>
  <c r="O24" i="6"/>
  <c r="Q24" i="6" s="1"/>
  <c r="F32" i="6"/>
  <c r="H32" i="6" s="1"/>
  <c r="X22" i="6"/>
  <c r="Z22" i="6" s="1"/>
  <c r="O31" i="6"/>
  <c r="Q31" i="6" s="1"/>
  <c r="H25" i="6"/>
  <c r="F25" i="6"/>
  <c r="X21" i="6"/>
  <c r="Z21" i="6" s="1"/>
  <c r="O29" i="6"/>
  <c r="Q29" i="6" s="1"/>
  <c r="F33" i="6"/>
  <c r="H33" i="6" s="1"/>
  <c r="X33" i="6"/>
  <c r="Z33" i="6" s="1"/>
  <c r="O28" i="6"/>
  <c r="Q28" i="6" s="1"/>
  <c r="F21" i="6"/>
  <c r="H21" i="6" s="1"/>
  <c r="X32" i="6"/>
  <c r="Z32" i="6" s="1"/>
  <c r="O34" i="6"/>
  <c r="O36" i="6" s="1"/>
  <c r="F34" i="6"/>
  <c r="H34" i="6" s="1"/>
  <c r="Y17" i="6"/>
  <c r="W17" i="6"/>
  <c r="N42" i="6" s="1"/>
  <c r="V17" i="6"/>
  <c r="M42" i="6" s="1"/>
  <c r="U17" i="6"/>
  <c r="L42" i="6" s="1"/>
  <c r="T17" i="6"/>
  <c r="K42" i="6" s="1"/>
  <c r="P42" i="6" s="1"/>
  <c r="P17" i="6"/>
  <c r="N17" i="6"/>
  <c r="N41" i="6" s="1"/>
  <c r="M17" i="6"/>
  <c r="M41" i="6" s="1"/>
  <c r="L17" i="6"/>
  <c r="L41" i="6" s="1"/>
  <c r="K17" i="6"/>
  <c r="K41" i="6" s="1"/>
  <c r="G17" i="6"/>
  <c r="E17" i="6"/>
  <c r="N40" i="6" s="1"/>
  <c r="D17" i="6"/>
  <c r="M40" i="6" s="1"/>
  <c r="C17" i="6"/>
  <c r="L40" i="6" s="1"/>
  <c r="B17" i="6"/>
  <c r="K40" i="6" s="1"/>
  <c r="X6" i="6"/>
  <c r="Z6" i="6" s="1"/>
  <c r="O6" i="6"/>
  <c r="Q6" i="6" s="1"/>
  <c r="F8" i="6"/>
  <c r="H8" i="6" s="1"/>
  <c r="X10" i="6"/>
  <c r="Z10" i="6" s="1"/>
  <c r="O12" i="6"/>
  <c r="Q12" i="6" s="1"/>
  <c r="F7" i="6"/>
  <c r="H7" i="6" s="1"/>
  <c r="X5" i="6"/>
  <c r="Z5" i="6" s="1"/>
  <c r="O9" i="6"/>
  <c r="Q9" i="6" s="1"/>
  <c r="F9" i="6"/>
  <c r="H9" i="6" s="1"/>
  <c r="X4" i="6"/>
  <c r="Z4" i="6" s="1"/>
  <c r="O8" i="6"/>
  <c r="Q8" i="6" s="1"/>
  <c r="F10" i="6"/>
  <c r="H10" i="6" s="1"/>
  <c r="X12" i="6"/>
  <c r="Z12" i="6" s="1"/>
  <c r="O2" i="6"/>
  <c r="Q2" i="6" s="1"/>
  <c r="F6" i="6"/>
  <c r="H6" i="6" s="1"/>
  <c r="Z11" i="6"/>
  <c r="X11" i="6"/>
  <c r="O10" i="6"/>
  <c r="Q10" i="6" s="1"/>
  <c r="H5" i="6"/>
  <c r="F5" i="6"/>
  <c r="X2" i="6"/>
  <c r="Z2" i="6" s="1"/>
  <c r="O5" i="6"/>
  <c r="Q5" i="6" s="1"/>
  <c r="F4" i="6"/>
  <c r="H4" i="6" s="1"/>
  <c r="Z8" i="6"/>
  <c r="X8" i="6"/>
  <c r="O13" i="6"/>
  <c r="Q13" i="6" s="1"/>
  <c r="F3" i="6"/>
  <c r="H3" i="6" s="1"/>
  <c r="X3" i="6"/>
  <c r="Z3" i="6" s="1"/>
  <c r="O4" i="6"/>
  <c r="Q4" i="6" s="1"/>
  <c r="F14" i="6"/>
  <c r="H14" i="6" s="1"/>
  <c r="X14" i="6"/>
  <c r="Z14" i="6" s="1"/>
  <c r="O7" i="6"/>
  <c r="Q7" i="6" s="1"/>
  <c r="F12" i="6"/>
  <c r="H12" i="6" s="1"/>
  <c r="X7" i="6"/>
  <c r="Z7" i="6" s="1"/>
  <c r="O3" i="6"/>
  <c r="Q3" i="6" s="1"/>
  <c r="F13" i="6"/>
  <c r="H13" i="6" s="1"/>
  <c r="X13" i="6"/>
  <c r="Z13" i="6" s="1"/>
  <c r="O15" i="6"/>
  <c r="Q15" i="6" s="1"/>
  <c r="F11" i="6"/>
  <c r="H11" i="6" s="1"/>
  <c r="X9" i="6"/>
  <c r="Z9" i="6" s="1"/>
  <c r="O11" i="6"/>
  <c r="Q11" i="6" s="1"/>
  <c r="F2" i="6"/>
  <c r="H2" i="6" s="1"/>
  <c r="X15" i="6"/>
  <c r="O14" i="6"/>
  <c r="O17" i="6" s="1"/>
  <c r="H15" i="6"/>
  <c r="F15" i="6"/>
  <c r="G49" i="5"/>
  <c r="E49" i="5"/>
  <c r="N42" i="5" s="1"/>
  <c r="D49" i="5"/>
  <c r="M42" i="5" s="1"/>
  <c r="C49" i="5"/>
  <c r="L42" i="5" s="1"/>
  <c r="B49" i="5"/>
  <c r="F43" i="5"/>
  <c r="H43" i="5" s="1"/>
  <c r="F38" i="5"/>
  <c r="H38" i="5" s="1"/>
  <c r="F37" i="5"/>
  <c r="H37" i="5" s="1"/>
  <c r="H36" i="5"/>
  <c r="F36" i="5"/>
  <c r="K42" i="5"/>
  <c r="H41" i="5"/>
  <c r="F41" i="5"/>
  <c r="F40" i="5"/>
  <c r="H40" i="5" s="1"/>
  <c r="F46" i="5"/>
  <c r="H46" i="5" s="1"/>
  <c r="L39" i="5"/>
  <c r="K39" i="5"/>
  <c r="F39" i="5"/>
  <c r="H39" i="5" s="1"/>
  <c r="K38" i="5"/>
  <c r="F42" i="5"/>
  <c r="H42" i="5" s="1"/>
  <c r="M37" i="5"/>
  <c r="F45" i="5"/>
  <c r="H45" i="5" s="1"/>
  <c r="F44" i="5"/>
  <c r="Y32" i="5"/>
  <c r="W32" i="5"/>
  <c r="N41" i="5" s="1"/>
  <c r="V32" i="5"/>
  <c r="M41" i="5" s="1"/>
  <c r="U32" i="5"/>
  <c r="L41" i="5" s="1"/>
  <c r="T32" i="5"/>
  <c r="K41" i="5" s="1"/>
  <c r="P32" i="5"/>
  <c r="N32" i="5"/>
  <c r="N40" i="5" s="1"/>
  <c r="M32" i="5"/>
  <c r="M40" i="5" s="1"/>
  <c r="L32" i="5"/>
  <c r="L40" i="5" s="1"/>
  <c r="K32" i="5"/>
  <c r="K40" i="5" s="1"/>
  <c r="G32" i="5"/>
  <c r="E32" i="5"/>
  <c r="N39" i="5" s="1"/>
  <c r="D32" i="5"/>
  <c r="M39" i="5" s="1"/>
  <c r="C32" i="5"/>
  <c r="B32" i="5"/>
  <c r="X22" i="5"/>
  <c r="Z22" i="5" s="1"/>
  <c r="Q21" i="5"/>
  <c r="O21" i="5"/>
  <c r="F23" i="5"/>
  <c r="H23" i="5" s="1"/>
  <c r="Z21" i="5"/>
  <c r="X21" i="5"/>
  <c r="O20" i="5"/>
  <c r="Q20" i="5" s="1"/>
  <c r="F22" i="5"/>
  <c r="H22" i="5" s="1"/>
  <c r="X23" i="5"/>
  <c r="Z23" i="5" s="1"/>
  <c r="Q22" i="5"/>
  <c r="O22" i="5"/>
  <c r="F25" i="5"/>
  <c r="H25" i="5" s="1"/>
  <c r="Z27" i="5"/>
  <c r="X27" i="5"/>
  <c r="O23" i="5"/>
  <c r="Q23" i="5" s="1"/>
  <c r="F21" i="5"/>
  <c r="H21" i="5" s="1"/>
  <c r="X25" i="5"/>
  <c r="Z25" i="5" s="1"/>
  <c r="Q19" i="5"/>
  <c r="O19" i="5"/>
  <c r="F20" i="5"/>
  <c r="H20" i="5" s="1"/>
  <c r="Z20" i="5"/>
  <c r="X20" i="5"/>
  <c r="O24" i="5"/>
  <c r="Q24" i="5" s="1"/>
  <c r="H28" i="5"/>
  <c r="F28" i="5"/>
  <c r="X26" i="5"/>
  <c r="Z26" i="5" s="1"/>
  <c r="O26" i="5"/>
  <c r="Q26" i="5" s="1"/>
  <c r="F19" i="5"/>
  <c r="H19" i="5" s="1"/>
  <c r="Z28" i="5"/>
  <c r="X28" i="5"/>
  <c r="O25" i="5"/>
  <c r="Q25" i="5" s="1"/>
  <c r="F26" i="5"/>
  <c r="H26" i="5" s="1"/>
  <c r="X19" i="5"/>
  <c r="Z19" i="5" s="1"/>
  <c r="O29" i="5"/>
  <c r="Q29" i="5" s="1"/>
  <c r="F24" i="5"/>
  <c r="H24" i="5" s="1"/>
  <c r="Z29" i="5"/>
  <c r="X29" i="5"/>
  <c r="O28" i="5"/>
  <c r="Q28" i="5" s="1"/>
  <c r="F27" i="5"/>
  <c r="H27" i="5" s="1"/>
  <c r="X24" i="5"/>
  <c r="Z24" i="5" s="1"/>
  <c r="O27" i="5"/>
  <c r="Q27" i="5" s="1"/>
  <c r="F29" i="5"/>
  <c r="Y15" i="5"/>
  <c r="W15" i="5"/>
  <c r="N38" i="5" s="1"/>
  <c r="V15" i="5"/>
  <c r="M38" i="5" s="1"/>
  <c r="U15" i="5"/>
  <c r="L38" i="5" s="1"/>
  <c r="T15" i="5"/>
  <c r="P15" i="5"/>
  <c r="Z35" i="5" s="1"/>
  <c r="N15" i="5"/>
  <c r="N37" i="5" s="1"/>
  <c r="M15" i="5"/>
  <c r="L15" i="5"/>
  <c r="L37" i="5" s="1"/>
  <c r="K15" i="5"/>
  <c r="K37" i="5" s="1"/>
  <c r="G15" i="5"/>
  <c r="E15" i="5"/>
  <c r="N36" i="5" s="1"/>
  <c r="D15" i="5"/>
  <c r="M36" i="5" s="1"/>
  <c r="C15" i="5"/>
  <c r="L36" i="5" s="1"/>
  <c r="B15" i="5"/>
  <c r="K36" i="5" s="1"/>
  <c r="X9" i="5"/>
  <c r="Z9" i="5" s="1"/>
  <c r="O11" i="5"/>
  <c r="Q11" i="5" s="1"/>
  <c r="F5" i="5"/>
  <c r="H5" i="5" s="1"/>
  <c r="X5" i="5"/>
  <c r="Z5" i="5" s="1"/>
  <c r="O5" i="5"/>
  <c r="Q5" i="5" s="1"/>
  <c r="F4" i="5"/>
  <c r="H4" i="5" s="1"/>
  <c r="X8" i="5"/>
  <c r="Z8" i="5" s="1"/>
  <c r="O4" i="5"/>
  <c r="Q4" i="5" s="1"/>
  <c r="F3" i="5"/>
  <c r="H3" i="5" s="1"/>
  <c r="X10" i="5"/>
  <c r="Z10" i="5" s="1"/>
  <c r="O7" i="5"/>
  <c r="Q7" i="5" s="1"/>
  <c r="H8" i="5"/>
  <c r="F8" i="5"/>
  <c r="X11" i="5"/>
  <c r="Z11" i="5" s="1"/>
  <c r="O12" i="5"/>
  <c r="Q12" i="5" s="1"/>
  <c r="F10" i="5"/>
  <c r="H10" i="5" s="1"/>
  <c r="X4" i="5"/>
  <c r="Z4" i="5" s="1"/>
  <c r="O9" i="5"/>
  <c r="Q9" i="5" s="1"/>
  <c r="H12" i="5"/>
  <c r="F12" i="5"/>
  <c r="X3" i="5"/>
  <c r="Z3" i="5" s="1"/>
  <c r="Q10" i="5"/>
  <c r="O10" i="5"/>
  <c r="F7" i="5"/>
  <c r="H7" i="5" s="1"/>
  <c r="X7" i="5"/>
  <c r="Z7" i="5" s="1"/>
  <c r="O8" i="5"/>
  <c r="Q8" i="5" s="1"/>
  <c r="F11" i="5"/>
  <c r="H11" i="5" s="1"/>
  <c r="X2" i="5"/>
  <c r="Z2" i="5" s="1"/>
  <c r="Q3" i="5"/>
  <c r="O3" i="5"/>
  <c r="F2" i="5"/>
  <c r="H2" i="5" s="1"/>
  <c r="X6" i="5"/>
  <c r="Z6" i="5" s="1"/>
  <c r="O6" i="5"/>
  <c r="H9" i="5"/>
  <c r="F9" i="5"/>
  <c r="X12" i="5"/>
  <c r="X15" i="5" s="1"/>
  <c r="O2" i="5"/>
  <c r="Q2" i="5" s="1"/>
  <c r="F6" i="5"/>
  <c r="H6" i="5" s="1"/>
  <c r="P32" i="4"/>
  <c r="N32" i="4"/>
  <c r="M32" i="4"/>
  <c r="L32" i="4"/>
  <c r="K32" i="4"/>
  <c r="G32" i="4"/>
  <c r="E32" i="4"/>
  <c r="D32" i="4"/>
  <c r="C32" i="4"/>
  <c r="B32" i="4"/>
  <c r="O30" i="4"/>
  <c r="Q30" i="4" s="1"/>
  <c r="F23" i="4"/>
  <c r="H23" i="4" s="1"/>
  <c r="O24" i="4"/>
  <c r="Q24" i="4" s="1"/>
  <c r="F25" i="4"/>
  <c r="H25" i="4" s="1"/>
  <c r="O29" i="4"/>
  <c r="Q29" i="4" s="1"/>
  <c r="F22" i="4"/>
  <c r="H22" i="4" s="1"/>
  <c r="O26" i="4"/>
  <c r="Q26" i="4" s="1"/>
  <c r="F28" i="4"/>
  <c r="H28" i="4" s="1"/>
  <c r="O22" i="4"/>
  <c r="Q22" i="4" s="1"/>
  <c r="F20" i="4"/>
  <c r="H20" i="4" s="1"/>
  <c r="O28" i="4"/>
  <c r="Q28" i="4" s="1"/>
  <c r="F29" i="4"/>
  <c r="H29" i="4" s="1"/>
  <c r="O21" i="4"/>
  <c r="Q21" i="4" s="1"/>
  <c r="F27" i="4"/>
  <c r="H27" i="4" s="1"/>
  <c r="O25" i="4"/>
  <c r="Q25" i="4" s="1"/>
  <c r="F26" i="4"/>
  <c r="H26" i="4" s="1"/>
  <c r="O20" i="4"/>
  <c r="Q20" i="4" s="1"/>
  <c r="F19" i="4"/>
  <c r="H19" i="4" s="1"/>
  <c r="Y22" i="4"/>
  <c r="O19" i="4"/>
  <c r="Q19" i="4" s="1"/>
  <c r="F31" i="4"/>
  <c r="H31" i="4" s="1"/>
  <c r="O31" i="4"/>
  <c r="Q31" i="4" s="1"/>
  <c r="F30" i="4"/>
  <c r="H30" i="4" s="1"/>
  <c r="Q23" i="4"/>
  <c r="O23" i="4"/>
  <c r="F21" i="4"/>
  <c r="H21" i="4" s="1"/>
  <c r="O27" i="4"/>
  <c r="Q27" i="4" s="1"/>
  <c r="F24" i="4"/>
  <c r="Y15" i="4"/>
  <c r="W15" i="4"/>
  <c r="V15" i="4"/>
  <c r="U15" i="4"/>
  <c r="T15" i="4"/>
  <c r="P15" i="4"/>
  <c r="N15" i="4"/>
  <c r="M15" i="4"/>
  <c r="L15" i="4"/>
  <c r="K15" i="4"/>
  <c r="G15" i="4"/>
  <c r="E15" i="4"/>
  <c r="D15" i="4"/>
  <c r="C15" i="4"/>
  <c r="B15" i="4"/>
  <c r="X4" i="4"/>
  <c r="Z4" i="4" s="1"/>
  <c r="O9" i="4"/>
  <c r="Q9" i="4" s="1"/>
  <c r="F5" i="4"/>
  <c r="H5" i="4" s="1"/>
  <c r="X6" i="4"/>
  <c r="Z6" i="4" s="1"/>
  <c r="O8" i="4"/>
  <c r="Q8" i="4" s="1"/>
  <c r="F10" i="4"/>
  <c r="H10" i="4" s="1"/>
  <c r="X3" i="4"/>
  <c r="Z3" i="4" s="1"/>
  <c r="O4" i="4"/>
  <c r="Q4" i="4" s="1"/>
  <c r="F8" i="4"/>
  <c r="H8" i="4" s="1"/>
  <c r="X5" i="4"/>
  <c r="Z5" i="4" s="1"/>
  <c r="O11" i="4"/>
  <c r="Q11" i="4" s="1"/>
  <c r="F13" i="4"/>
  <c r="H13" i="4" s="1"/>
  <c r="X13" i="4"/>
  <c r="Z13" i="4" s="1"/>
  <c r="O10" i="4"/>
  <c r="Q10" i="4" s="1"/>
  <c r="F7" i="4"/>
  <c r="H7" i="4" s="1"/>
  <c r="X2" i="4"/>
  <c r="Z2" i="4" s="1"/>
  <c r="O3" i="4"/>
  <c r="Q3" i="4" s="1"/>
  <c r="F4" i="4"/>
  <c r="H4" i="4" s="1"/>
  <c r="X10" i="4"/>
  <c r="Z10" i="4" s="1"/>
  <c r="O7" i="4"/>
  <c r="Q7" i="4" s="1"/>
  <c r="F3" i="4"/>
  <c r="H3" i="4" s="1"/>
  <c r="X12" i="4"/>
  <c r="Z12" i="4" s="1"/>
  <c r="O6" i="4"/>
  <c r="Q6" i="4" s="1"/>
  <c r="F6" i="4"/>
  <c r="H6" i="4" s="1"/>
  <c r="X11" i="4"/>
  <c r="Z11" i="4" s="1"/>
  <c r="O5" i="4"/>
  <c r="Q5" i="4" s="1"/>
  <c r="F2" i="4"/>
  <c r="H2" i="4" s="1"/>
  <c r="X9" i="4"/>
  <c r="Z9" i="4" s="1"/>
  <c r="O12" i="4"/>
  <c r="Q12" i="4" s="1"/>
  <c r="F9" i="4"/>
  <c r="H9" i="4" s="1"/>
  <c r="X8" i="4"/>
  <c r="Z8" i="4" s="1"/>
  <c r="O14" i="4"/>
  <c r="Q14" i="4" s="1"/>
  <c r="F14" i="4"/>
  <c r="H14" i="4" s="1"/>
  <c r="X14" i="4"/>
  <c r="O2" i="4"/>
  <c r="Q2" i="4" s="1"/>
  <c r="F12" i="4"/>
  <c r="H12" i="4" s="1"/>
  <c r="X7" i="4"/>
  <c r="Z7" i="4" s="1"/>
  <c r="O13" i="4"/>
  <c r="Q13" i="4" s="1"/>
  <c r="F11" i="4"/>
  <c r="H11" i="4" s="1"/>
  <c r="S6" i="1"/>
  <c r="V14" i="1"/>
  <c r="V2" i="1"/>
  <c r="V10" i="1"/>
  <c r="V5" i="1"/>
  <c r="V8" i="1"/>
  <c r="V4" i="1"/>
  <c r="V11" i="1"/>
  <c r="V6" i="1"/>
  <c r="V12" i="1"/>
  <c r="V3" i="1"/>
  <c r="V13" i="1"/>
  <c r="V7" i="1"/>
  <c r="V9" i="1"/>
  <c r="L24" i="1"/>
  <c r="L20" i="1"/>
  <c r="L31" i="1"/>
  <c r="L27" i="1"/>
  <c r="L32" i="1"/>
  <c r="L28" i="1"/>
  <c r="L21" i="1"/>
  <c r="L25" i="1"/>
  <c r="L22" i="1"/>
  <c r="L30" i="1"/>
  <c r="L29" i="1"/>
  <c r="L26" i="1"/>
  <c r="L23" i="1"/>
  <c r="B32" i="1"/>
  <c r="B25" i="1"/>
  <c r="B31" i="1"/>
  <c r="B24" i="1"/>
  <c r="B29" i="1"/>
  <c r="B27" i="1"/>
  <c r="B22" i="1"/>
  <c r="B26" i="1"/>
  <c r="B23" i="1"/>
  <c r="B28" i="1"/>
  <c r="B21" i="1"/>
  <c r="B30" i="1"/>
  <c r="B20" i="1"/>
  <c r="L12" i="1"/>
  <c r="L4" i="1"/>
  <c r="L8" i="1"/>
  <c r="L11" i="1"/>
  <c r="L2" i="1"/>
  <c r="L7" i="1"/>
  <c r="L9" i="1"/>
  <c r="L13" i="1"/>
  <c r="L5" i="1"/>
  <c r="L14" i="1"/>
  <c r="L6" i="1"/>
  <c r="L3" i="1"/>
  <c r="L10" i="1"/>
  <c r="B14" i="1"/>
  <c r="B13" i="1"/>
  <c r="B4" i="1"/>
  <c r="B5" i="1"/>
  <c r="B7" i="1"/>
  <c r="B6" i="1"/>
  <c r="B12" i="1"/>
  <c r="B8" i="1"/>
  <c r="B11" i="1"/>
  <c r="B3" i="1"/>
  <c r="B10" i="1"/>
  <c r="B9" i="1"/>
  <c r="B2" i="1"/>
  <c r="O33" i="1"/>
  <c r="P33" i="1"/>
  <c r="Q33" i="1"/>
  <c r="N33" i="1"/>
  <c r="R27" i="1"/>
  <c r="S27" i="1" s="1"/>
  <c r="R32" i="1"/>
  <c r="R28" i="1"/>
  <c r="R21" i="1"/>
  <c r="R25" i="1"/>
  <c r="S25" i="1" s="1"/>
  <c r="R22" i="1"/>
  <c r="R30" i="1"/>
  <c r="R29" i="1"/>
  <c r="R26" i="1"/>
  <c r="S26" i="1" s="1"/>
  <c r="R23" i="1"/>
  <c r="R20" i="1"/>
  <c r="R31" i="1"/>
  <c r="R24" i="1"/>
  <c r="S24" i="1" s="1"/>
  <c r="K33" i="1"/>
  <c r="L33" i="1" s="1"/>
  <c r="H25" i="1"/>
  <c r="I25" i="1" s="1"/>
  <c r="H31" i="1"/>
  <c r="I31" i="1" s="1"/>
  <c r="H24" i="1"/>
  <c r="I24" i="1" s="1"/>
  <c r="H29" i="1"/>
  <c r="I29" i="1" s="1"/>
  <c r="H27" i="1"/>
  <c r="I27" i="1" s="1"/>
  <c r="H22" i="1"/>
  <c r="I22" i="1" s="1"/>
  <c r="H26" i="1"/>
  <c r="I26" i="1" s="1"/>
  <c r="H23" i="1"/>
  <c r="I23" i="1" s="1"/>
  <c r="H28" i="1"/>
  <c r="I28" i="1" s="1"/>
  <c r="H21" i="1"/>
  <c r="I21" i="1" s="1"/>
  <c r="H30" i="1"/>
  <c r="I30" i="1" s="1"/>
  <c r="H20" i="1"/>
  <c r="I20" i="1" s="1"/>
  <c r="H32" i="1"/>
  <c r="I32" i="1" s="1"/>
  <c r="E33" i="1"/>
  <c r="F33" i="1"/>
  <c r="G33" i="1"/>
  <c r="D33" i="1"/>
  <c r="A33" i="1"/>
  <c r="B33" i="1" s="1"/>
  <c r="AB2" i="1"/>
  <c r="AC2" i="1" s="1"/>
  <c r="AB10" i="1"/>
  <c r="AB5" i="1"/>
  <c r="AB8" i="1"/>
  <c r="AC8" i="1" s="1"/>
  <c r="AB4" i="1"/>
  <c r="AC4" i="1" s="1"/>
  <c r="AB11" i="1"/>
  <c r="AB6" i="1"/>
  <c r="AB12" i="1"/>
  <c r="AB3" i="1"/>
  <c r="AC3" i="1" s="1"/>
  <c r="AB13" i="1"/>
  <c r="AB7" i="1"/>
  <c r="AC7" i="1" s="1"/>
  <c r="AB14" i="1"/>
  <c r="AB9" i="1"/>
  <c r="AC9" i="1" s="1"/>
  <c r="Y15" i="1"/>
  <c r="Z15" i="1"/>
  <c r="AA15" i="1"/>
  <c r="X15" i="1"/>
  <c r="U15" i="1"/>
  <c r="V15" i="1" s="1"/>
  <c r="O15" i="1"/>
  <c r="P15" i="1"/>
  <c r="Q15" i="1"/>
  <c r="N15" i="1"/>
  <c r="R12" i="1"/>
  <c r="R4" i="1"/>
  <c r="S4" i="1" s="1"/>
  <c r="R8" i="1"/>
  <c r="S8" i="1" s="1"/>
  <c r="R11" i="1"/>
  <c r="S11" i="1" s="1"/>
  <c r="R2" i="1"/>
  <c r="S2" i="1" s="1"/>
  <c r="R7" i="1"/>
  <c r="S7" i="1" s="1"/>
  <c r="R9" i="1"/>
  <c r="S9" i="1" s="1"/>
  <c r="R13" i="1"/>
  <c r="R5" i="1"/>
  <c r="S5" i="1" s="1"/>
  <c r="R14" i="1"/>
  <c r="R6" i="1"/>
  <c r="R3" i="1"/>
  <c r="S3" i="1" s="1"/>
  <c r="R10" i="1"/>
  <c r="S10" i="1" s="1"/>
  <c r="K15" i="1"/>
  <c r="L15" i="1" s="1"/>
  <c r="H2" i="1"/>
  <c r="I2" i="1" s="1"/>
  <c r="H13" i="1"/>
  <c r="I13" i="1" s="1"/>
  <c r="H4" i="1"/>
  <c r="H5" i="1"/>
  <c r="H7" i="1"/>
  <c r="I7" i="1" s="1"/>
  <c r="H6" i="1"/>
  <c r="I6" i="1" s="1"/>
  <c r="H12" i="1"/>
  <c r="H8" i="1"/>
  <c r="H11" i="1"/>
  <c r="I11" i="1" s="1"/>
  <c r="H3" i="1"/>
  <c r="I3" i="1" s="1"/>
  <c r="H10" i="1"/>
  <c r="H9" i="1"/>
  <c r="H14" i="1"/>
  <c r="I14" i="1" s="1"/>
  <c r="E15" i="1"/>
  <c r="F15" i="1"/>
  <c r="G15" i="1"/>
  <c r="D15" i="1"/>
  <c r="A15" i="1"/>
  <c r="B15" i="1" s="1"/>
  <c r="S31" i="1" l="1"/>
  <c r="S30" i="1"/>
  <c r="S28" i="1"/>
  <c r="S20" i="1"/>
  <c r="AC10" i="1"/>
  <c r="AC6" i="1"/>
  <c r="AC5" i="1"/>
  <c r="I9" i="1"/>
  <c r="I8" i="1"/>
  <c r="I5" i="1"/>
  <c r="S29" i="1"/>
  <c r="S21" i="1"/>
  <c r="I10" i="1"/>
  <c r="I12" i="1"/>
  <c r="I4" i="1"/>
  <c r="F32" i="4"/>
  <c r="R20" i="4" s="1"/>
  <c r="X15" i="4"/>
  <c r="R19" i="4" s="1"/>
  <c r="F49" i="5"/>
  <c r="F32" i="5"/>
  <c r="P37" i="5"/>
  <c r="O15" i="5"/>
  <c r="P36" i="5"/>
  <c r="X36" i="6"/>
  <c r="Q34" i="6"/>
  <c r="F36" i="6"/>
  <c r="X17" i="6"/>
  <c r="Z15" i="6"/>
  <c r="P41" i="6"/>
  <c r="F17" i="6"/>
  <c r="F36" i="7"/>
  <c r="H32" i="7"/>
  <c r="P44" i="7"/>
  <c r="O17" i="7"/>
  <c r="F17" i="7"/>
  <c r="X36" i="8"/>
  <c r="P45" i="8"/>
  <c r="O36" i="8"/>
  <c r="Q34" i="8"/>
  <c r="P43" i="8"/>
  <c r="Z15" i="8"/>
  <c r="P41" i="8"/>
  <c r="F17" i="8"/>
  <c r="Q21" i="9"/>
  <c r="F36" i="9"/>
  <c r="P43" i="9"/>
  <c r="P42" i="9"/>
  <c r="F17" i="9"/>
  <c r="H14" i="9"/>
  <c r="P40" i="10"/>
  <c r="F46" i="10"/>
  <c r="H40" i="10"/>
  <c r="Q26" i="10"/>
  <c r="Z33" i="10"/>
  <c r="F46" i="11"/>
  <c r="X30" i="11"/>
  <c r="O30" i="11"/>
  <c r="F14" i="11"/>
  <c r="P41" i="12"/>
  <c r="P37" i="12"/>
  <c r="P40" i="13"/>
  <c r="O32" i="13"/>
  <c r="F32" i="13"/>
  <c r="H25" i="13"/>
  <c r="Q2" i="13"/>
  <c r="F15" i="13"/>
  <c r="P36" i="13"/>
  <c r="P40" i="14"/>
  <c r="F32" i="14"/>
  <c r="H26" i="14"/>
  <c r="X15" i="14"/>
  <c r="P37" i="14"/>
  <c r="O15" i="14"/>
  <c r="F15" i="14"/>
  <c r="P36" i="14"/>
  <c r="P40" i="15"/>
  <c r="P37" i="15"/>
  <c r="F15" i="15"/>
  <c r="P40" i="16"/>
  <c r="F32" i="16"/>
  <c r="H29" i="16"/>
  <c r="O15" i="16"/>
  <c r="F15" i="16"/>
  <c r="P36" i="16"/>
  <c r="Q41" i="17"/>
  <c r="Y15" i="17"/>
  <c r="P32" i="17"/>
  <c r="I12" i="17"/>
  <c r="Q39" i="17"/>
  <c r="Q37" i="17"/>
  <c r="Q40" i="17"/>
  <c r="Q38" i="17"/>
  <c r="Q36" i="17"/>
  <c r="Q42" i="17"/>
  <c r="P15" i="17"/>
  <c r="G32" i="17"/>
  <c r="Y32" i="17"/>
  <c r="G49" i="17"/>
  <c r="P38" i="16"/>
  <c r="P39" i="16"/>
  <c r="P37" i="16"/>
  <c r="X15" i="16"/>
  <c r="O32" i="16"/>
  <c r="H13" i="16"/>
  <c r="P41" i="15"/>
  <c r="P38" i="15"/>
  <c r="P36" i="15"/>
  <c r="P39" i="15"/>
  <c r="X15" i="15"/>
  <c r="F32" i="15"/>
  <c r="H11" i="15"/>
  <c r="O15" i="15"/>
  <c r="O32" i="15"/>
  <c r="X32" i="15"/>
  <c r="P38" i="14"/>
  <c r="P39" i="14"/>
  <c r="Q11" i="14"/>
  <c r="H11" i="14"/>
  <c r="Z5" i="14"/>
  <c r="Q30" i="14"/>
  <c r="P38" i="13"/>
  <c r="P39" i="13"/>
  <c r="P37" i="13"/>
  <c r="X15" i="13"/>
  <c r="H6" i="13"/>
  <c r="Q30" i="13"/>
  <c r="P39" i="12"/>
  <c r="P36" i="12"/>
  <c r="P40" i="12"/>
  <c r="P38" i="12"/>
  <c r="O15" i="12"/>
  <c r="X32" i="12"/>
  <c r="F15" i="12"/>
  <c r="X15" i="12"/>
  <c r="O32" i="12"/>
  <c r="F32" i="12"/>
  <c r="P35" i="11"/>
  <c r="P34" i="11"/>
  <c r="P37" i="11"/>
  <c r="P40" i="11"/>
  <c r="P38" i="11"/>
  <c r="P36" i="11"/>
  <c r="P39" i="11"/>
  <c r="X14" i="11"/>
  <c r="F30" i="11"/>
  <c r="Q9" i="11"/>
  <c r="H7" i="11"/>
  <c r="Q27" i="11"/>
  <c r="Z20" i="11"/>
  <c r="P36" i="10"/>
  <c r="P37" i="10"/>
  <c r="P38" i="10"/>
  <c r="P39" i="10"/>
  <c r="Q11" i="10"/>
  <c r="F14" i="10"/>
  <c r="X14" i="10"/>
  <c r="F30" i="10"/>
  <c r="X30" i="10"/>
  <c r="P40" i="9"/>
  <c r="P44" i="9"/>
  <c r="O17" i="9"/>
  <c r="H34" i="9"/>
  <c r="P44" i="8"/>
  <c r="P42" i="8"/>
  <c r="P40" i="8"/>
  <c r="O17" i="8"/>
  <c r="F36" i="8"/>
  <c r="Z28" i="8"/>
  <c r="P40" i="7"/>
  <c r="P41" i="7"/>
  <c r="P43" i="7"/>
  <c r="P42" i="7"/>
  <c r="H3" i="7"/>
  <c r="O36" i="7"/>
  <c r="Q15" i="7"/>
  <c r="Z2" i="7"/>
  <c r="P44" i="6"/>
  <c r="P40" i="6"/>
  <c r="P45" i="6"/>
  <c r="P43" i="6"/>
  <c r="Q14" i="6"/>
  <c r="P40" i="5"/>
  <c r="P41" i="5"/>
  <c r="P38" i="5"/>
  <c r="P39" i="5"/>
  <c r="P42" i="5"/>
  <c r="O32" i="5"/>
  <c r="Z12" i="5"/>
  <c r="Q6" i="5"/>
  <c r="H29" i="5"/>
  <c r="F15" i="5"/>
  <c r="X32" i="5"/>
  <c r="H44" i="5"/>
  <c r="F15" i="4"/>
  <c r="R17" i="4" s="1"/>
  <c r="Z14" i="4"/>
  <c r="H24" i="4"/>
  <c r="O15" i="4"/>
  <c r="R18" i="4" s="1"/>
  <c r="O32" i="4"/>
  <c r="R21" i="4" s="1"/>
  <c r="S23" i="1"/>
  <c r="S22" i="1"/>
  <c r="S32" i="1"/>
  <c r="W20" i="1"/>
  <c r="R15" i="1"/>
  <c r="R33" i="1"/>
  <c r="H15" i="1"/>
  <c r="H33" i="1"/>
  <c r="AB15" i="1"/>
</calcChain>
</file>

<file path=xl/sharedStrings.xml><?xml version="1.0" encoding="utf-8"?>
<sst xmlns="http://schemas.openxmlformats.org/spreadsheetml/2006/main" count="1984" uniqueCount="617">
  <si>
    <t>Dan</t>
  </si>
  <si>
    <t>T Brady</t>
  </si>
  <si>
    <t>S Gostkowski</t>
  </si>
  <si>
    <t>B Roethlesberger</t>
  </si>
  <si>
    <t>R Grant</t>
  </si>
  <si>
    <t>A Gates</t>
  </si>
  <si>
    <t>M Crosby</t>
  </si>
  <si>
    <t>Green Bay</t>
  </si>
  <si>
    <t>D Driver</t>
  </si>
  <si>
    <t>C Cooley</t>
  </si>
  <si>
    <t>J Scobee</t>
  </si>
  <si>
    <t>Jacksonville</t>
  </si>
  <si>
    <t>E Manning</t>
  </si>
  <si>
    <t>M Jones-Drew</t>
  </si>
  <si>
    <t>D Stallworth</t>
  </si>
  <si>
    <t>A Gonzalez</t>
  </si>
  <si>
    <t>Jason</t>
  </si>
  <si>
    <t>R Moss</t>
  </si>
  <si>
    <t>B Favre</t>
  </si>
  <si>
    <t>J Witten</t>
  </si>
  <si>
    <t>N Kaeding</t>
  </si>
  <si>
    <t>B Jacobs</t>
  </si>
  <si>
    <t>San Diego</t>
  </si>
  <si>
    <t>F Taylor</t>
  </si>
  <si>
    <t>C Chambers</t>
  </si>
  <si>
    <t>New York</t>
  </si>
  <si>
    <t>T</t>
  </si>
  <si>
    <t>Jeremy</t>
  </si>
  <si>
    <t>L Tomlinson</t>
  </si>
  <si>
    <t>D Clark</t>
  </si>
  <si>
    <t>P Manning</t>
  </si>
  <si>
    <t>Dallas</t>
  </si>
  <si>
    <t>R Wayne</t>
  </si>
  <si>
    <t>J Brown</t>
  </si>
  <si>
    <t>C Portis</t>
  </si>
  <si>
    <t>S Moss</t>
  </si>
  <si>
    <t>P Rivers</t>
  </si>
  <si>
    <t>XXX</t>
  </si>
  <si>
    <t>Justin</t>
  </si>
  <si>
    <t>T Romo</t>
  </si>
  <si>
    <t>M Barber</t>
  </si>
  <si>
    <t>E Graham</t>
  </si>
  <si>
    <t>G Jennings</t>
  </si>
  <si>
    <t>New England</t>
  </si>
  <si>
    <t>A Vinatieri</t>
  </si>
  <si>
    <t>B Watson</t>
  </si>
  <si>
    <t>Seattle</t>
  </si>
  <si>
    <t>P Burress</t>
  </si>
  <si>
    <t>M Harrison</t>
  </si>
  <si>
    <t>D Gerrard</t>
  </si>
  <si>
    <t>R Bironas</t>
  </si>
  <si>
    <t>K Boss</t>
  </si>
  <si>
    <t>Tim</t>
  </si>
  <si>
    <t>T Owens</t>
  </si>
  <si>
    <t>J Addai</t>
  </si>
  <si>
    <t>N Folk</t>
  </si>
  <si>
    <t>L Meroney</t>
  </si>
  <si>
    <t>W Welker</t>
  </si>
  <si>
    <t>Indianapolis</t>
  </si>
  <si>
    <t>M Hasselbeck</t>
  </si>
  <si>
    <t>D Lee</t>
  </si>
  <si>
    <t>J Gaffney</t>
  </si>
  <si>
    <t>H Miller</t>
  </si>
  <si>
    <t>Pittsburgh</t>
  </si>
  <si>
    <t>Reg Williams</t>
  </si>
  <si>
    <t>1st</t>
  </si>
  <si>
    <t>2nd</t>
  </si>
  <si>
    <t>3rd</t>
  </si>
  <si>
    <t>4th</t>
  </si>
  <si>
    <t>5th</t>
  </si>
  <si>
    <t>Embarrassment</t>
  </si>
  <si>
    <t>Sympathy</t>
  </si>
  <si>
    <t>Nothing</t>
  </si>
  <si>
    <t>Cost</t>
  </si>
  <si>
    <t>Points /$ .25</t>
  </si>
  <si>
    <t>D McNabb</t>
  </si>
  <si>
    <t>Big Ben</t>
  </si>
  <si>
    <t>J Delhomme</t>
  </si>
  <si>
    <t>M Turner</t>
  </si>
  <si>
    <t>J Stewart</t>
  </si>
  <si>
    <t>C Johnson</t>
  </si>
  <si>
    <t>B Westbrook</t>
  </si>
  <si>
    <t>W Parker</t>
  </si>
  <si>
    <t>D Ward</t>
  </si>
  <si>
    <t>H Ward</t>
  </si>
  <si>
    <t>A Boldin</t>
  </si>
  <si>
    <t>R White</t>
  </si>
  <si>
    <t>M Jenkins</t>
  </si>
  <si>
    <t>A Toomer</t>
  </si>
  <si>
    <t>D Jackson</t>
  </si>
  <si>
    <t>J Elam</t>
  </si>
  <si>
    <t>J Kasay</t>
  </si>
  <si>
    <t>J Reed</t>
  </si>
  <si>
    <t>D Carpenter</t>
  </si>
  <si>
    <t>Carolina</t>
  </si>
  <si>
    <t>Atlanta</t>
  </si>
  <si>
    <t>Miami</t>
  </si>
  <si>
    <t>Wally</t>
  </si>
  <si>
    <t>M Ryan</t>
  </si>
  <si>
    <t>K Warner</t>
  </si>
  <si>
    <t>K Collins</t>
  </si>
  <si>
    <t>J Flacco</t>
  </si>
  <si>
    <t>A Peterson</t>
  </si>
  <si>
    <t>D Williams</t>
  </si>
  <si>
    <t>L McClain</t>
  </si>
  <si>
    <t>R Brown</t>
  </si>
  <si>
    <t>L White</t>
  </si>
  <si>
    <t>W McGahee</t>
  </si>
  <si>
    <t>L Fitzgerald</t>
  </si>
  <si>
    <t>M Muhammad</t>
  </si>
  <si>
    <t>S Smith</t>
  </si>
  <si>
    <t>D Mason</t>
  </si>
  <si>
    <t>D Hixon</t>
  </si>
  <si>
    <t>M Clayton</t>
  </si>
  <si>
    <t>T Heap</t>
  </si>
  <si>
    <t>J Carney</t>
  </si>
  <si>
    <t>D Akers</t>
  </si>
  <si>
    <t>M Stover</t>
  </si>
  <si>
    <t>Philadelphia</t>
  </si>
  <si>
    <t>Tennessee</t>
  </si>
  <si>
    <t>Baltimore</t>
  </si>
  <si>
    <t>R Rice</t>
  </si>
  <si>
    <t>P Thomas</t>
  </si>
  <si>
    <t>L Maroney</t>
  </si>
  <si>
    <t>D Sproles</t>
  </si>
  <si>
    <t>R Bush</t>
  </si>
  <si>
    <t>M Austin</t>
  </si>
  <si>
    <t>B Berrian</t>
  </si>
  <si>
    <t>V Jackson</t>
  </si>
  <si>
    <t>R Meachem</t>
  </si>
  <si>
    <t>J Edelman</t>
  </si>
  <si>
    <t>V Shiancoe</t>
  </si>
  <si>
    <t>G Hartley</t>
  </si>
  <si>
    <t>New York Jets</t>
  </si>
  <si>
    <t>F Jones</t>
  </si>
  <si>
    <t>J Jones</t>
  </si>
  <si>
    <t>D Brown</t>
  </si>
  <si>
    <t>Mike</t>
  </si>
  <si>
    <t>D Brees</t>
  </si>
  <si>
    <t>T Jones</t>
  </si>
  <si>
    <t>P Harvin</t>
  </si>
  <si>
    <t>S Rice</t>
  </si>
  <si>
    <t>P Crayton</t>
  </si>
  <si>
    <t>M Colston</t>
  </si>
  <si>
    <t>P Garcon</t>
  </si>
  <si>
    <t>M Floyd</t>
  </si>
  <si>
    <t>B Edwards</t>
  </si>
  <si>
    <t>J Finley</t>
  </si>
  <si>
    <t>J Shockey</t>
  </si>
  <si>
    <t>R Longwell</t>
  </si>
  <si>
    <t>Minnesota</t>
  </si>
  <si>
    <t>New Orleans</t>
  </si>
  <si>
    <t>S Breaston</t>
  </si>
  <si>
    <t>J Cotchery</t>
  </si>
  <si>
    <t>B Wells</t>
  </si>
  <si>
    <t>J Feely</t>
  </si>
  <si>
    <t>Drew</t>
  </si>
  <si>
    <t>A Rodgers</t>
  </si>
  <si>
    <t>C Benson</t>
  </si>
  <si>
    <t>C Ochocinco</t>
  </si>
  <si>
    <t>A Collie</t>
  </si>
  <si>
    <t>B Celek</t>
  </si>
  <si>
    <t>S Suisham</t>
  </si>
  <si>
    <t>Cincinnati</t>
  </si>
  <si>
    <t>Points /Cost</t>
  </si>
  <si>
    <t>M Sanchez</t>
  </si>
  <si>
    <t>M Cassell</t>
  </si>
  <si>
    <t>L McCoy</t>
  </si>
  <si>
    <t>R Mendenhall</t>
  </si>
  <si>
    <t>J Charles</t>
  </si>
  <si>
    <t>D Branch</t>
  </si>
  <si>
    <t>M Wallace</t>
  </si>
  <si>
    <t>Ja Jones</t>
  </si>
  <si>
    <t>TJ Housh</t>
  </si>
  <si>
    <t>Ju Jones</t>
  </si>
  <si>
    <t>S Green</t>
  </si>
  <si>
    <t>T Gonzalez</t>
  </si>
  <si>
    <t>A Hernandez</t>
  </si>
  <si>
    <t>G Olsen</t>
  </si>
  <si>
    <t>J Graham</t>
  </si>
  <si>
    <t>R Gronkowski</t>
  </si>
  <si>
    <t>R Gould</t>
  </si>
  <si>
    <t>M Bryant</t>
  </si>
  <si>
    <t>M Vick</t>
  </si>
  <si>
    <t>J Cutler</t>
  </si>
  <si>
    <t>B Roethlisberger</t>
  </si>
  <si>
    <t>B Green-Ellis</t>
  </si>
  <si>
    <t>M Forte</t>
  </si>
  <si>
    <t>D Woodhead</t>
  </si>
  <si>
    <t>B Jackson</t>
  </si>
  <si>
    <t>D Bowe</t>
  </si>
  <si>
    <t>J Maclin</t>
  </si>
  <si>
    <t>L Moore</t>
  </si>
  <si>
    <t>J Knox</t>
  </si>
  <si>
    <t>J Kuhn</t>
  </si>
  <si>
    <t>D Keller</t>
  </si>
  <si>
    <t>J Tamme</t>
  </si>
  <si>
    <t>S Graham</t>
  </si>
  <si>
    <t>B Succop</t>
  </si>
  <si>
    <t>B Cundiff</t>
  </si>
  <si>
    <t>O Mare</t>
  </si>
  <si>
    <t>Kansas City</t>
  </si>
  <si>
    <t>Chicago</t>
  </si>
  <si>
    <t>Nope</t>
  </si>
  <si>
    <t>Nil</t>
  </si>
  <si>
    <t>M Stafford</t>
  </si>
  <si>
    <t>A Dalton</t>
  </si>
  <si>
    <t>J Starks</t>
  </si>
  <si>
    <t>Julio Jones</t>
  </si>
  <si>
    <t>J Nelson</t>
  </si>
  <si>
    <t>AJ Green</t>
  </si>
  <si>
    <t>H Nicks</t>
  </si>
  <si>
    <t>James Jones</t>
  </si>
  <si>
    <t>T Smith</t>
  </si>
  <si>
    <t>M Manningham</t>
  </si>
  <si>
    <t>******************</t>
  </si>
  <si>
    <t>**</t>
  </si>
  <si>
    <t>E Dickson</t>
  </si>
  <si>
    <t>J Hanson</t>
  </si>
  <si>
    <t>M Nugent</t>
  </si>
  <si>
    <t>M Prater</t>
  </si>
  <si>
    <t>San Francisco</t>
  </si>
  <si>
    <t>Detroit</t>
  </si>
  <si>
    <t>T Tebow</t>
  </si>
  <si>
    <t>F Gore</t>
  </si>
  <si>
    <t>A Foster</t>
  </si>
  <si>
    <t>A Bradshaw</t>
  </si>
  <si>
    <t>V Cruz</t>
  </si>
  <si>
    <t>C Ivory</t>
  </si>
  <si>
    <t>I Redmen</t>
  </si>
  <si>
    <t>V Davis</t>
  </si>
  <si>
    <t>J Ballard</t>
  </si>
  <si>
    <t>N Rackers</t>
  </si>
  <si>
    <t>Houston</t>
  </si>
  <si>
    <t>R Wilson</t>
  </si>
  <si>
    <t>A Luck</t>
  </si>
  <si>
    <t>C Ponder</t>
  </si>
  <si>
    <t>K Moreno</t>
  </si>
  <si>
    <t>S Ridley</t>
  </si>
  <si>
    <t>D Thomas</t>
  </si>
  <si>
    <t>TY Hilton</t>
  </si>
  <si>
    <t>B Lloyd</t>
  </si>
  <si>
    <t>R Cobb</t>
  </si>
  <si>
    <t>D Harris</t>
  </si>
  <si>
    <t>D Pitta</t>
  </si>
  <si>
    <t>O Daniels</t>
  </si>
  <si>
    <t>Z Miller</t>
  </si>
  <si>
    <t>J Dreesen</t>
  </si>
  <si>
    <t>B Walsh</t>
  </si>
  <si>
    <t>Denver</t>
  </si>
  <si>
    <t>Sean</t>
  </si>
  <si>
    <t>C Kaepernick</t>
  </si>
  <si>
    <t>R Griffin III</t>
  </si>
  <si>
    <t>M Schaub</t>
  </si>
  <si>
    <t>M Lynch</t>
  </si>
  <si>
    <t>A Morris</t>
  </si>
  <si>
    <t>L Ball</t>
  </si>
  <si>
    <t>BJ Green-Ellis</t>
  </si>
  <si>
    <t>E Decker</t>
  </si>
  <si>
    <t>M Crabtree</t>
  </si>
  <si>
    <t>G Tate</t>
  </si>
  <si>
    <t>A Johnson</t>
  </si>
  <si>
    <t>B Stokley</t>
  </si>
  <si>
    <t>V Ballard</t>
  </si>
  <si>
    <t>K Rudolph</t>
  </si>
  <si>
    <t>D Walker</t>
  </si>
  <si>
    <t>J Gresham</t>
  </si>
  <si>
    <t>J Tucker</t>
  </si>
  <si>
    <t>S Hauschka</t>
  </si>
  <si>
    <t>K Forbath</t>
  </si>
  <si>
    <t>Washington</t>
  </si>
  <si>
    <t>C Newton</t>
  </si>
  <si>
    <t>R Matthews</t>
  </si>
  <si>
    <t>G Bernard</t>
  </si>
  <si>
    <t>D Amendola</t>
  </si>
  <si>
    <t>C Fleener</t>
  </si>
  <si>
    <t>J Thomas</t>
  </si>
  <si>
    <t>M Hooman…</t>
  </si>
  <si>
    <t>R Succop</t>
  </si>
  <si>
    <t>A Henery</t>
  </si>
  <si>
    <t>N Novak</t>
  </si>
  <si>
    <t>E Lacy</t>
  </si>
  <si>
    <t>L Blount</t>
  </si>
  <si>
    <t>R Cooper</t>
  </si>
  <si>
    <t>D Baldwin</t>
  </si>
  <si>
    <t>T Eifert</t>
  </si>
  <si>
    <t>G Gano</t>
  </si>
  <si>
    <t>&lt;&lt;&lt;&lt;&lt;&lt;&lt;&lt;&lt;&lt;</t>
  </si>
  <si>
    <t>&lt;&lt;</t>
  </si>
  <si>
    <t>&lt;&lt;&lt;</t>
  </si>
  <si>
    <t>&lt;&lt;&lt;&lt;&lt;</t>
  </si>
  <si>
    <t>John</t>
  </si>
  <si>
    <t>L Bell</t>
  </si>
  <si>
    <t>J Forsett</t>
  </si>
  <si>
    <t>E Sanders</t>
  </si>
  <si>
    <t>A Brown</t>
  </si>
  <si>
    <t>D Bryant</t>
  </si>
  <si>
    <t>K Benjamin</t>
  </si>
  <si>
    <t>D Allen</t>
  </si>
  <si>
    <t>C Catanzaro</t>
  </si>
  <si>
    <t>D Bailey</t>
  </si>
  <si>
    <t>J Gray</t>
  </si>
  <si>
    <t>T Williams</t>
  </si>
  <si>
    <t>C Barth</t>
  </si>
  <si>
    <t>B Roethliss</t>
  </si>
  <si>
    <t>D Murray</t>
  </si>
  <si>
    <t>C Johnson Jr</t>
  </si>
  <si>
    <t>B LaFell</t>
  </si>
  <si>
    <t>C Beasley</t>
  </si>
  <si>
    <t>CJ Anderson</t>
  </si>
  <si>
    <t>L Willson</t>
  </si>
  <si>
    <t>S Smith Sr</t>
  </si>
  <si>
    <t>S Vereen</t>
  </si>
  <si>
    <t>D Herron</t>
  </si>
  <si>
    <t>J Hill</t>
  </si>
  <si>
    <t>J Bell</t>
  </si>
  <si>
    <t>K Cousins</t>
  </si>
  <si>
    <t>J White</t>
  </si>
  <si>
    <t>T Ginn Jr</t>
  </si>
  <si>
    <t>D Funchess</t>
  </si>
  <si>
    <t>T Lockett</t>
  </si>
  <si>
    <t>T Kelce</t>
  </si>
  <si>
    <t>R Hillman</t>
  </si>
  <si>
    <t>C Michael</t>
  </si>
  <si>
    <t>C Santos</t>
  </si>
  <si>
    <t>A Smith</t>
  </si>
  <si>
    <t>B McManus</t>
  </si>
  <si>
    <t>D Hopkins</t>
  </si>
  <si>
    <t>B Hoyer</t>
  </si>
  <si>
    <t>C Palmer</t>
  </si>
  <si>
    <t>T Bridgewater</t>
  </si>
  <si>
    <t>S Jackson</t>
  </si>
  <si>
    <t>A Blue</t>
  </si>
  <si>
    <t>D Johnson</t>
  </si>
  <si>
    <t>R Rodgers</t>
  </si>
  <si>
    <t>Arizona</t>
  </si>
  <si>
    <t>C Boswell</t>
  </si>
  <si>
    <t>C West</t>
  </si>
  <si>
    <t>Mike D</t>
  </si>
  <si>
    <t>L Miller</t>
  </si>
  <si>
    <t>D Lewis</t>
  </si>
  <si>
    <t>D Freeman</t>
  </si>
  <si>
    <t>O Beckham Jr</t>
  </si>
  <si>
    <t>J Landry</t>
  </si>
  <si>
    <t>A Cooper</t>
  </si>
  <si>
    <t>J James</t>
  </si>
  <si>
    <t>L Murray</t>
  </si>
  <si>
    <t>M Mitchell</t>
  </si>
  <si>
    <t>K Stills</t>
  </si>
  <si>
    <t>T Hill</t>
  </si>
  <si>
    <t>P Perkins</t>
  </si>
  <si>
    <t>B Osweiler</t>
  </si>
  <si>
    <t>M Moore</t>
  </si>
  <si>
    <t>S Janikowski</t>
  </si>
  <si>
    <t>Mike F</t>
  </si>
  <si>
    <t>D Prescott</t>
  </si>
  <si>
    <t>J Ajayi</t>
  </si>
  <si>
    <t>E Elliott</t>
  </si>
  <si>
    <t>T Montgomery</t>
  </si>
  <si>
    <t>D Adams</t>
  </si>
  <si>
    <t>T Gabriel</t>
  </si>
  <si>
    <t>M Bennett</t>
  </si>
  <si>
    <t>CJ Fiedorowicz</t>
  </si>
  <si>
    <t>C Hogan</t>
  </si>
  <si>
    <t>T Rawls</t>
  </si>
  <si>
    <t>J Cook</t>
  </si>
  <si>
    <t>S Ware</t>
  </si>
  <si>
    <t>Z Zenner</t>
  </si>
  <si>
    <t xml:space="preserve"> </t>
  </si>
  <si>
    <t>N Foles</t>
  </si>
  <si>
    <t>T Taylor</t>
  </si>
  <si>
    <t>A Kamara</t>
  </si>
  <si>
    <t>K Hunt</t>
  </si>
  <si>
    <t>S Diggs</t>
  </si>
  <si>
    <t>M Thomas</t>
  </si>
  <si>
    <t>R Woods</t>
  </si>
  <si>
    <t>JJ Smith-Schuster</t>
  </si>
  <si>
    <t>Z Ertz</t>
  </si>
  <si>
    <t>C Clay</t>
  </si>
  <si>
    <t>W Lutz</t>
  </si>
  <si>
    <t>H Butker</t>
  </si>
  <si>
    <t>J Elliott</t>
  </si>
  <si>
    <t>T Gurley</t>
  </si>
  <si>
    <t>A Thielen</t>
  </si>
  <si>
    <t>T Higbee</t>
  </si>
  <si>
    <t>C McCafferey</t>
  </si>
  <si>
    <t>A Jefferey</t>
  </si>
  <si>
    <t>C Keenum</t>
  </si>
  <si>
    <t>B Rothlisberger</t>
  </si>
  <si>
    <t>L Fournette</t>
  </si>
  <si>
    <t>N Agholor</t>
  </si>
  <si>
    <t>J Lambo</t>
  </si>
  <si>
    <t>M Ingram</t>
  </si>
  <si>
    <t>B Cooks</t>
  </si>
  <si>
    <t>R Burkhead</t>
  </si>
  <si>
    <t>S Watkins</t>
  </si>
  <si>
    <t>B Bortles</t>
  </si>
  <si>
    <t>M Mariota</t>
  </si>
  <si>
    <t>J Goff</t>
  </si>
  <si>
    <t>P Mahomes</t>
  </si>
  <si>
    <t>T Cohen</t>
  </si>
  <si>
    <t>A Robinson</t>
  </si>
  <si>
    <t>K Allen</t>
  </si>
  <si>
    <t>T Burton</t>
  </si>
  <si>
    <t>H Henry</t>
  </si>
  <si>
    <t>C Parkey</t>
  </si>
  <si>
    <t>LA Chargers</t>
  </si>
  <si>
    <t>J Howard</t>
  </si>
  <si>
    <t>A Jeffery</t>
  </si>
  <si>
    <t>M Gordon</t>
  </si>
  <si>
    <t>M Trubisky</t>
  </si>
  <si>
    <t>M Badgley</t>
  </si>
  <si>
    <t>G Zeuerlein</t>
  </si>
  <si>
    <t>M Williams</t>
  </si>
  <si>
    <t>E Ebron</t>
  </si>
  <si>
    <t>B Maher</t>
  </si>
  <si>
    <t>S Michel</t>
  </si>
  <si>
    <t>M Mack</t>
  </si>
  <si>
    <t>K Kirkwood</t>
  </si>
  <si>
    <t>D Watson</t>
  </si>
  <si>
    <t>L Jackson</t>
  </si>
  <si>
    <t>J Garappolo</t>
  </si>
  <si>
    <t>C Wentz</t>
  </si>
  <si>
    <t>D Singletary</t>
  </si>
  <si>
    <t>D Henry</t>
  </si>
  <si>
    <t>W Snead</t>
  </si>
  <si>
    <t>AJ Brown</t>
  </si>
  <si>
    <t>G Kittle</t>
  </si>
  <si>
    <t>J Myers</t>
  </si>
  <si>
    <t>K Fairbairn</t>
  </si>
  <si>
    <t>D Cook</t>
  </si>
  <si>
    <t>W Fuller V</t>
  </si>
  <si>
    <t>C Hyde</t>
  </si>
  <si>
    <t>R Tannehill</t>
  </si>
  <si>
    <t>J Allen</t>
  </si>
  <si>
    <t>M Sanders</t>
  </si>
  <si>
    <t>M Brown</t>
  </si>
  <si>
    <t>M Hardman</t>
  </si>
  <si>
    <t>D Samuel</t>
  </si>
  <si>
    <t>M Andrews</t>
  </si>
  <si>
    <t>J Smith</t>
  </si>
  <si>
    <t>G Joseph</t>
  </si>
  <si>
    <t>Buffalo</t>
  </si>
  <si>
    <t>R Mostert</t>
  </si>
  <si>
    <t>G Ward Jr</t>
  </si>
  <si>
    <t>DK Metcalf</t>
  </si>
  <si>
    <t>A Jones</t>
  </si>
  <si>
    <t>T Coleman</t>
  </si>
  <si>
    <t>N Chubb</t>
  </si>
  <si>
    <t>R Tonyan</t>
  </si>
  <si>
    <t>D Knox</t>
  </si>
  <si>
    <t>T Bass</t>
  </si>
  <si>
    <t>C Godwin</t>
  </si>
  <si>
    <t>D Montgomery</t>
  </si>
  <si>
    <t>R Jones</t>
  </si>
  <si>
    <t>JK Dobbins</t>
  </si>
  <si>
    <t>C Carson</t>
  </si>
  <si>
    <t>B Roethlisber</t>
  </si>
  <si>
    <t>B Mayfield</t>
  </si>
  <si>
    <t>Z Moss</t>
  </si>
  <si>
    <t>J Conner</t>
  </si>
  <si>
    <t>C Claypool</t>
  </si>
  <si>
    <t>G Davis</t>
  </si>
  <si>
    <t>J Taylor</t>
  </si>
  <si>
    <t>C Ed-Helaire</t>
  </si>
  <si>
    <t>QB</t>
  </si>
  <si>
    <t>RB</t>
  </si>
  <si>
    <t>J Mixon</t>
  </si>
  <si>
    <t>WR</t>
  </si>
  <si>
    <t>CD Lamb</t>
  </si>
  <si>
    <t>M Evans</t>
  </si>
  <si>
    <t>D Smith</t>
  </si>
  <si>
    <t>T Higgins</t>
  </si>
  <si>
    <t>TE</t>
  </si>
  <si>
    <t>CJ Uzomah</t>
  </si>
  <si>
    <t>K</t>
  </si>
  <si>
    <t>E McPherson</t>
  </si>
  <si>
    <t>DEF</t>
  </si>
  <si>
    <t>LA Rams</t>
  </si>
  <si>
    <t>RB/WR/TE</t>
  </si>
  <si>
    <t>J Jacobs</t>
  </si>
  <si>
    <t>E Mitchell</t>
  </si>
  <si>
    <t>V Jefferson</t>
  </si>
  <si>
    <t>D Waller</t>
  </si>
  <si>
    <t>N Harris</t>
  </si>
  <si>
    <t>D Schultz</t>
  </si>
  <si>
    <t>QB/K/DEF</t>
  </si>
  <si>
    <t>D Carr</t>
  </si>
  <si>
    <t>K Murray</t>
  </si>
  <si>
    <t>D Carlson</t>
  </si>
  <si>
    <t>M Gay</t>
  </si>
  <si>
    <t>Leanne</t>
  </si>
  <si>
    <t>J Burrow</t>
  </si>
  <si>
    <t>C Ed-helaire</t>
  </si>
  <si>
    <t>A Lazard</t>
  </si>
  <si>
    <t>Tampa Bay</t>
  </si>
  <si>
    <t>C Kirk</t>
  </si>
  <si>
    <t>H Renfroe</t>
  </si>
  <si>
    <t>C Akers</t>
  </si>
  <si>
    <t>AJ Dillon</t>
  </si>
  <si>
    <t>J Garoppolo</t>
  </si>
  <si>
    <t>R Bullock</t>
  </si>
  <si>
    <t>J Hurts</t>
  </si>
  <si>
    <t>J Chase</t>
  </si>
  <si>
    <t>C Kupp</t>
  </si>
  <si>
    <t>A Firkser</t>
  </si>
  <si>
    <t>P Mahomes II</t>
  </si>
  <si>
    <t>S Barkley</t>
  </si>
  <si>
    <t>I Pacheco</t>
  </si>
  <si>
    <t>J Jefferson</t>
  </si>
  <si>
    <t>D Goedert</t>
  </si>
  <si>
    <t>H Hurst</t>
  </si>
  <si>
    <t>Los Angeles</t>
  </si>
  <si>
    <t>C McCaffery</t>
  </si>
  <si>
    <t>T Pollard</t>
  </si>
  <si>
    <t>K Walker III</t>
  </si>
  <si>
    <t>B Purdy</t>
  </si>
  <si>
    <t>J Herbert</t>
  </si>
  <si>
    <t>G Smith</t>
  </si>
  <si>
    <t>A Ekeler</t>
  </si>
  <si>
    <t>T Etienne</t>
  </si>
  <si>
    <t>J McKinnon</t>
  </si>
  <si>
    <t>D Jones</t>
  </si>
  <si>
    <t>T Lawrence</t>
  </si>
  <si>
    <t>Erika</t>
  </si>
  <si>
    <t>CJ Stroud</t>
  </si>
  <si>
    <t>T Tagovailoa</t>
  </si>
  <si>
    <t>G Edwards</t>
  </si>
  <si>
    <t>K Williams</t>
  </si>
  <si>
    <t>A St Brown</t>
  </si>
  <si>
    <t>C Lamb</t>
  </si>
  <si>
    <t>P Nacua</t>
  </si>
  <si>
    <t>K Shakir</t>
  </si>
  <si>
    <t>J Ferguson</t>
  </si>
  <si>
    <t>D Kincaid</t>
  </si>
  <si>
    <t>N Collins</t>
  </si>
  <si>
    <t>M Rudolph</t>
  </si>
  <si>
    <t>Sherry</t>
  </si>
  <si>
    <t>J Ford</t>
  </si>
  <si>
    <t>D Achane</t>
  </si>
  <si>
    <t>J Waddle</t>
  </si>
  <si>
    <t>B Aiyuk</t>
  </si>
  <si>
    <t>C McLaughlin</t>
  </si>
  <si>
    <t>J Moody</t>
  </si>
  <si>
    <t>B Aubrey</t>
  </si>
  <si>
    <t>R Dowdle</t>
  </si>
  <si>
    <t>D Njoku</t>
  </si>
  <si>
    <t>J Love</t>
  </si>
  <si>
    <t>I Likely</t>
  </si>
  <si>
    <t>B Mahar</t>
  </si>
  <si>
    <t>Cleveland</t>
  </si>
  <si>
    <t>J Gibbs</t>
  </si>
  <si>
    <t>R Patterson</t>
  </si>
  <si>
    <t>J Williams</t>
  </si>
  <si>
    <t>J Bates</t>
  </si>
  <si>
    <t>B Irving</t>
  </si>
  <si>
    <t>X Worthy</t>
  </si>
  <si>
    <t>L McConkey</t>
  </si>
  <si>
    <t>W Reichard</t>
  </si>
  <si>
    <t>P Mahomes III</t>
  </si>
  <si>
    <t>T McLaurin</t>
  </si>
  <si>
    <t>Z Flowers</t>
  </si>
  <si>
    <t>K Coleman</t>
  </si>
  <si>
    <t>R Bateman</t>
  </si>
  <si>
    <t>S LaPorta</t>
  </si>
  <si>
    <t>C Otton</t>
  </si>
  <si>
    <t>C Dicker</t>
  </si>
  <si>
    <t>Q Johnston</t>
  </si>
  <si>
    <t>TJ Hockenson</t>
  </si>
  <si>
    <t>B Robinson Jr</t>
  </si>
  <si>
    <t>M Hollins</t>
  </si>
  <si>
    <t>T Johnson</t>
  </si>
  <si>
    <t>S Darnold</t>
  </si>
  <si>
    <t>J Daniels</t>
  </si>
  <si>
    <t>B Nix</t>
  </si>
  <si>
    <t>Josh Allen</t>
  </si>
  <si>
    <t>Drew Brees</t>
  </si>
  <si>
    <t>Jalen Hurts</t>
  </si>
  <si>
    <t>Tom Brady</t>
  </si>
  <si>
    <t>Patrick Mahomes II</t>
  </si>
  <si>
    <t>Lamar Jackson</t>
  </si>
  <si>
    <t>Matt Ryan</t>
  </si>
  <si>
    <t>Cam Newton</t>
  </si>
  <si>
    <t>James Cook</t>
  </si>
  <si>
    <t>Joe Burrow</t>
  </si>
  <si>
    <t>Sequan Barkley</t>
  </si>
  <si>
    <t>Aaron Rodgers</t>
  </si>
  <si>
    <t>Russell Wilson</t>
  </si>
  <si>
    <t>Derrick Henry</t>
  </si>
  <si>
    <t>Matt Stafford</t>
  </si>
  <si>
    <t>DeMaryus Thomas</t>
  </si>
  <si>
    <t>Darrell Williams</t>
  </si>
  <si>
    <t>Travis Kelce</t>
  </si>
  <si>
    <t>Stephen Gostkowski</t>
  </si>
  <si>
    <t>Sidney Rice</t>
  </si>
  <si>
    <t>Evan McPherson</t>
  </si>
  <si>
    <t>Larry Fitzgerald</t>
  </si>
  <si>
    <t>Colin Kaepernick</t>
  </si>
  <si>
    <t>Sony Michel</t>
  </si>
  <si>
    <t>Nick Foles</t>
  </si>
  <si>
    <t>Joe Flacco</t>
  </si>
  <si>
    <t>Hakeem Nicks</t>
  </si>
  <si>
    <t>Gabe Davis</t>
  </si>
  <si>
    <t>Points per</t>
  </si>
  <si>
    <t>Score</t>
  </si>
  <si>
    <t>Year</t>
  </si>
  <si>
    <t>Player</t>
  </si>
  <si>
    <t>Owner</t>
  </si>
  <si>
    <t>Price</t>
  </si>
  <si>
    <t>Ranking</t>
  </si>
  <si>
    <t>Teams</t>
  </si>
  <si>
    <t>T 2nd</t>
  </si>
  <si>
    <t>T 1st</t>
  </si>
  <si>
    <t>Last</t>
  </si>
  <si>
    <t>Sam Darnold</t>
  </si>
  <si>
    <t>T 5th</t>
  </si>
  <si>
    <t>Corey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</si>
</sst>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10"/>
      <name val="Arial"/>
      <family val="2"/>
    </font>
    <font>
      <sz val="7"/>
      <color indexed="12"/>
      <name val="Calibri"/>
      <family val="2"/>
    </font>
    <font>
      <sz val="7"/>
      <name val="Calibri"/>
      <family val="2"/>
    </font>
    <font>
      <sz val="7"/>
      <color indexed="10"/>
      <name val="Calibri"/>
      <family val="2"/>
    </font>
    <font>
      <b/>
      <sz val="7"/>
      <color indexed="10"/>
      <name val="Calibri"/>
      <family val="2"/>
    </font>
    <font>
      <b/>
      <sz val="7"/>
      <color indexed="8"/>
      <name val="Calibri"/>
      <family val="2"/>
    </font>
    <font>
      <sz val="7"/>
      <color rgb="FFFF0000"/>
      <name val="Calibri"/>
      <family val="2"/>
    </font>
    <font>
      <sz val="11"/>
      <color indexed="12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7"/>
      <color rgb="FF00B050"/>
      <name val="Calibri"/>
      <family val="2"/>
    </font>
    <font>
      <b/>
      <sz val="7"/>
      <color rgb="FFFF0000"/>
      <name val="Calibri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8" fillId="0" borderId="0"/>
  </cellStyleXfs>
  <cellXfs count="17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44" fontId="3" fillId="0" borderId="0" xfId="1" applyFont="1"/>
    <xf numFmtId="44" fontId="1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0" xfId="1" applyFont="1"/>
    <xf numFmtId="164" fontId="0" fillId="0" borderId="0" xfId="0" applyNumberFormat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4" fontId="7" fillId="0" borderId="1" xfId="3" applyFont="1" applyBorder="1" applyAlignment="1">
      <alignment horizontal="center"/>
    </xf>
    <xf numFmtId="164" fontId="7" fillId="0" borderId="1" xfId="3" applyNumberFormat="1" applyFont="1" applyBorder="1" applyAlignment="1">
      <alignment horizontal="center"/>
    </xf>
    <xf numFmtId="0" fontId="7" fillId="0" borderId="0" xfId="2" applyFont="1"/>
    <xf numFmtId="0" fontId="7" fillId="3" borderId="0" xfId="2" applyFont="1" applyFill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44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10" fillId="3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44" fontId="11" fillId="0" borderId="0" xfId="3" applyFont="1" applyAlignment="1">
      <alignment horizontal="center"/>
    </xf>
    <xf numFmtId="0" fontId="12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44" fontId="7" fillId="0" borderId="0" xfId="3" applyFont="1"/>
    <xf numFmtId="164" fontId="7" fillId="0" borderId="0" xfId="2" applyNumberFormat="1" applyFont="1"/>
    <xf numFmtId="0" fontId="12" fillId="0" borderId="0" xfId="3" applyNumberFormat="1" applyFont="1" applyAlignment="1">
      <alignment horizontal="center"/>
    </xf>
    <xf numFmtId="0" fontId="13" fillId="0" borderId="0" xfId="2" applyFont="1" applyAlignment="1">
      <alignment horizontal="center"/>
    </xf>
    <xf numFmtId="44" fontId="13" fillId="0" borderId="0" xfId="3" applyFont="1" applyAlignment="1">
      <alignment horizontal="center"/>
    </xf>
    <xf numFmtId="6" fontId="7" fillId="0" borderId="0" xfId="2" applyNumberFormat="1" applyFont="1"/>
    <xf numFmtId="0" fontId="6" fillId="0" borderId="0" xfId="2"/>
    <xf numFmtId="0" fontId="6" fillId="0" borderId="0" xfId="2" applyAlignment="1">
      <alignment horizontal="center"/>
    </xf>
    <xf numFmtId="44" fontId="6" fillId="0" borderId="0" xfId="3" applyFont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0" xfId="2" applyNumberFormat="1" applyAlignment="1">
      <alignment horizontal="center"/>
    </xf>
    <xf numFmtId="44" fontId="6" fillId="0" borderId="0" xfId="3" applyFont="1"/>
    <xf numFmtId="164" fontId="6" fillId="0" borderId="0" xfId="2" applyNumberFormat="1"/>
    <xf numFmtId="0" fontId="7" fillId="0" borderId="1" xfId="3" applyNumberFormat="1" applyFont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0" borderId="0" xfId="3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10" fillId="2" borderId="0" xfId="2" applyFont="1" applyFill="1" applyAlignment="1">
      <alignment horizontal="center"/>
    </xf>
    <xf numFmtId="0" fontId="11" fillId="0" borderId="0" xfId="3" applyNumberFormat="1" applyFont="1" applyAlignment="1">
      <alignment horizontal="center"/>
    </xf>
    <xf numFmtId="0" fontId="7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center"/>
    </xf>
    <xf numFmtId="0" fontId="14" fillId="0" borderId="0" xfId="2" applyFont="1" applyAlignment="1">
      <alignment horizontal="center"/>
    </xf>
    <xf numFmtId="0" fontId="7" fillId="0" borderId="0" xfId="3" applyNumberFormat="1" applyFont="1"/>
    <xf numFmtId="0" fontId="7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15" fillId="0" borderId="0" xfId="2" applyFont="1" applyAlignment="1">
      <alignment horizontal="center"/>
    </xf>
    <xf numFmtId="0" fontId="6" fillId="0" borderId="0" xfId="3" applyNumberFormat="1" applyFont="1" applyAlignment="1">
      <alignment horizontal="center"/>
    </xf>
    <xf numFmtId="0" fontId="6" fillId="0" borderId="0" xfId="3" applyNumberFormat="1" applyFont="1"/>
    <xf numFmtId="0" fontId="16" fillId="0" borderId="0" xfId="2" applyFont="1" applyAlignment="1">
      <alignment horizontal="center"/>
    </xf>
    <xf numFmtId="0" fontId="16" fillId="0" borderId="0" xfId="3" applyNumberFormat="1" applyFont="1" applyAlignment="1">
      <alignment horizontal="center"/>
    </xf>
    <xf numFmtId="44" fontId="7" fillId="0" borderId="0" xfId="1" applyFont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3" applyNumberFormat="1" applyFont="1" applyAlignment="1">
      <alignment horizontal="center"/>
    </xf>
    <xf numFmtId="164" fontId="17" fillId="0" borderId="0" xfId="3" applyNumberFormat="1" applyFont="1" applyAlignment="1">
      <alignment horizontal="center"/>
    </xf>
    <xf numFmtId="0" fontId="17" fillId="0" borderId="0" xfId="2" applyFont="1"/>
    <xf numFmtId="164" fontId="17" fillId="0" borderId="0" xfId="2" applyNumberFormat="1" applyFont="1" applyAlignment="1">
      <alignment horizontal="center"/>
    </xf>
    <xf numFmtId="0" fontId="17" fillId="0" borderId="0" xfId="3" applyNumberFormat="1" applyFont="1"/>
    <xf numFmtId="164" fontId="17" fillId="0" borderId="0" xfId="2" applyNumberFormat="1" applyFont="1"/>
    <xf numFmtId="0" fontId="18" fillId="0" borderId="0" xfId="3" applyNumberFormat="1" applyFont="1" applyAlignment="1">
      <alignment horizontal="center"/>
    </xf>
    <xf numFmtId="0" fontId="18" fillId="0" borderId="0" xfId="2" applyFont="1" applyAlignment="1">
      <alignment horizontal="center"/>
    </xf>
    <xf numFmtId="44" fontId="19" fillId="0" borderId="0" xfId="1" applyFont="1" applyAlignment="1">
      <alignment horizontal="center"/>
    </xf>
    <xf numFmtId="0" fontId="7" fillId="0" borderId="1" xfId="4" applyNumberFormat="1" applyFont="1" applyBorder="1" applyAlignment="1">
      <alignment horizontal="center"/>
    </xf>
    <xf numFmtId="164" fontId="7" fillId="0" borderId="1" xfId="4" applyNumberFormat="1" applyFont="1" applyBorder="1" applyAlignment="1">
      <alignment horizontal="center"/>
    </xf>
    <xf numFmtId="0" fontId="7" fillId="0" borderId="0" xfId="4" applyNumberFormat="1" applyFont="1" applyFill="1" applyAlignment="1">
      <alignment horizontal="center"/>
    </xf>
    <xf numFmtId="164" fontId="7" fillId="0" borderId="0" xfId="4" applyNumberFormat="1" applyFont="1" applyFill="1" applyAlignment="1">
      <alignment horizontal="center"/>
    </xf>
    <xf numFmtId="0" fontId="11" fillId="0" borderId="0" xfId="4" applyNumberFormat="1" applyFont="1" applyFill="1" applyAlignment="1">
      <alignment horizontal="center"/>
    </xf>
    <xf numFmtId="0" fontId="7" fillId="0" borderId="0" xfId="4" applyNumberFormat="1" applyFont="1"/>
    <xf numFmtId="0" fontId="7" fillId="0" borderId="1" xfId="4" applyNumberFormat="1" applyFont="1" applyFill="1" applyBorder="1" applyAlignment="1">
      <alignment horizontal="center"/>
    </xf>
    <xf numFmtId="164" fontId="7" fillId="0" borderId="1" xfId="4" applyNumberFormat="1" applyFont="1" applyFill="1" applyBorder="1" applyAlignment="1">
      <alignment horizontal="center"/>
    </xf>
    <xf numFmtId="44" fontId="7" fillId="0" borderId="0" xfId="4" applyFont="1" applyFill="1"/>
    <xf numFmtId="44" fontId="7" fillId="0" borderId="0" xfId="4" applyFont="1"/>
    <xf numFmtId="44" fontId="13" fillId="0" borderId="0" xfId="4" applyFont="1" applyFill="1" applyAlignment="1">
      <alignment horizontal="center"/>
    </xf>
    <xf numFmtId="0" fontId="13" fillId="0" borderId="0" xfId="2" applyFont="1"/>
    <xf numFmtId="164" fontId="13" fillId="0" borderId="0" xfId="2" applyNumberFormat="1" applyFont="1" applyAlignment="1">
      <alignment horizontal="center"/>
    </xf>
    <xf numFmtId="0" fontId="11" fillId="0" borderId="0" xfId="4" applyNumberFormat="1" applyFont="1" applyAlignment="1">
      <alignment horizontal="center"/>
    </xf>
    <xf numFmtId="164" fontId="7" fillId="0" borderId="0" xfId="4" applyNumberFormat="1" applyFont="1" applyAlignment="1">
      <alignment horizontal="center"/>
    </xf>
    <xf numFmtId="0" fontId="7" fillId="0" borderId="0" xfId="4" applyNumberFormat="1" applyFont="1" applyAlignment="1">
      <alignment horizontal="center"/>
    </xf>
    <xf numFmtId="0" fontId="7" fillId="0" borderId="0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0" fontId="12" fillId="0" borderId="0" xfId="4" applyNumberFormat="1" applyFont="1" applyAlignment="1">
      <alignment horizontal="center"/>
    </xf>
    <xf numFmtId="0" fontId="17" fillId="0" borderId="0" xfId="4" applyNumberFormat="1" applyFont="1" applyAlignment="1">
      <alignment horizontal="center"/>
    </xf>
    <xf numFmtId="164" fontId="17" fillId="0" borderId="0" xfId="4" applyNumberFormat="1" applyFont="1" applyAlignment="1">
      <alignment horizontal="center"/>
    </xf>
    <xf numFmtId="0" fontId="17" fillId="0" borderId="0" xfId="4" applyNumberFormat="1" applyFont="1"/>
    <xf numFmtId="0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center"/>
    </xf>
    <xf numFmtId="0" fontId="6" fillId="0" borderId="0" xfId="4" applyNumberFormat="1" applyFont="1"/>
    <xf numFmtId="0" fontId="7" fillId="2" borderId="0" xfId="2" applyFont="1" applyFill="1"/>
    <xf numFmtId="44" fontId="7" fillId="2" borderId="0" xfId="3" applyFont="1" applyFill="1" applyAlignment="1">
      <alignment horizontal="center"/>
    </xf>
    <xf numFmtId="164" fontId="7" fillId="2" borderId="0" xfId="2" applyNumberFormat="1" applyFont="1" applyFill="1" applyAlignment="1">
      <alignment horizontal="center"/>
    </xf>
    <xf numFmtId="0" fontId="14" fillId="0" borderId="0" xfId="2" applyFont="1"/>
    <xf numFmtId="0" fontId="21" fillId="0" borderId="2" xfId="5" applyFont="1" applyBorder="1"/>
    <xf numFmtId="0" fontId="7" fillId="2" borderId="2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7" fillId="0" borderId="2" xfId="4" applyNumberFormat="1" applyFont="1" applyBorder="1" applyAlignment="1">
      <alignment horizontal="center"/>
    </xf>
    <xf numFmtId="164" fontId="7" fillId="0" borderId="2" xfId="4" applyNumberFormat="1" applyFont="1" applyBorder="1" applyAlignment="1">
      <alignment horizontal="center"/>
    </xf>
    <xf numFmtId="0" fontId="7" fillId="0" borderId="2" xfId="4" applyNumberFormat="1" applyFont="1" applyFill="1" applyBorder="1" applyAlignment="1">
      <alignment horizontal="center"/>
    </xf>
    <xf numFmtId="2" fontId="7" fillId="0" borderId="0" xfId="4" applyNumberFormat="1" applyFont="1" applyAlignment="1">
      <alignment horizontal="center"/>
    </xf>
    <xf numFmtId="0" fontId="18" fillId="0" borderId="0" xfId="4" applyNumberFormat="1" applyFont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2" fontId="7" fillId="0" borderId="0" xfId="2" applyNumberFormat="1" applyFont="1" applyAlignment="1">
      <alignment horizontal="center"/>
    </xf>
    <xf numFmtId="44" fontId="13" fillId="0" borderId="0" xfId="4" applyFont="1" applyAlignment="1">
      <alignment horizontal="center"/>
    </xf>
    <xf numFmtId="0" fontId="10" fillId="0" borderId="0" xfId="2" applyFont="1"/>
    <xf numFmtId="0" fontId="10" fillId="2" borderId="2" xfId="2" applyFont="1" applyFill="1" applyBorder="1" applyAlignment="1">
      <alignment horizontal="center"/>
    </xf>
    <xf numFmtId="0" fontId="22" fillId="0" borderId="2" xfId="5" applyFont="1" applyBorder="1"/>
    <xf numFmtId="49" fontId="18" fillId="0" borderId="0" xfId="1" applyNumberFormat="1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7" fillId="0" borderId="0" xfId="4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22" fillId="0" borderId="2" xfId="5" applyFont="1" applyBorder="1" applyAlignment="1">
      <alignment horizontal="center"/>
    </xf>
    <xf numFmtId="2" fontId="7" fillId="0" borderId="0" xfId="4" applyNumberFormat="1" applyFont="1" applyFill="1" applyAlignment="1">
      <alignment horizontal="center"/>
    </xf>
    <xf numFmtId="49" fontId="18" fillId="0" borderId="0" xfId="1" applyNumberFormat="1" applyFont="1" applyFill="1" applyAlignment="1">
      <alignment horizontal="center"/>
    </xf>
    <xf numFmtId="0" fontId="22" fillId="0" borderId="0" xfId="5" applyFont="1"/>
    <xf numFmtId="0" fontId="22" fillId="0" borderId="0" xfId="5" applyFont="1" applyAlignment="1">
      <alignment horizontal="center"/>
    </xf>
    <xf numFmtId="0" fontId="12" fillId="0" borderId="0" xfId="4" applyNumberFormat="1" applyFont="1" applyFill="1" applyAlignment="1">
      <alignment horizontal="center"/>
    </xf>
    <xf numFmtId="44" fontId="19" fillId="0" borderId="0" xfId="1" applyFont="1" applyFill="1" applyAlignment="1">
      <alignment horizontal="center"/>
    </xf>
    <xf numFmtId="0" fontId="6" fillId="0" borderId="0" xfId="4" applyNumberFormat="1" applyFont="1" applyFill="1" applyAlignment="1">
      <alignment horizontal="center"/>
    </xf>
    <xf numFmtId="164" fontId="6" fillId="0" borderId="0" xfId="4" applyNumberFormat="1" applyFont="1" applyFill="1" applyAlignment="1">
      <alignment horizontal="center"/>
    </xf>
    <xf numFmtId="0" fontId="22" fillId="2" borderId="2" xfId="5" applyFont="1" applyFill="1" applyBorder="1"/>
    <xf numFmtId="2" fontId="7" fillId="0" borderId="0" xfId="4" applyNumberFormat="1" applyFont="1" applyFill="1" applyBorder="1" applyAlignment="1">
      <alignment horizontal="center"/>
    </xf>
    <xf numFmtId="49" fontId="18" fillId="0" borderId="0" xfId="1" applyNumberFormat="1" applyFont="1" applyFill="1" applyBorder="1" applyAlignment="1">
      <alignment horizontal="center"/>
    </xf>
    <xf numFmtId="0" fontId="7" fillId="2" borderId="2" xfId="2" applyFont="1" applyFill="1" applyBorder="1"/>
    <xf numFmtId="0" fontId="10" fillId="0" borderId="2" xfId="5" applyFont="1" applyBorder="1"/>
    <xf numFmtId="0" fontId="23" fillId="0" borderId="2" xfId="5" applyFont="1" applyBorder="1"/>
    <xf numFmtId="0" fontId="23" fillId="2" borderId="2" xfId="5" applyFont="1" applyFill="1" applyBorder="1"/>
    <xf numFmtId="0" fontId="24" fillId="0" borderId="0" xfId="0" applyFont="1"/>
    <xf numFmtId="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4" fontId="24" fillId="0" borderId="0" xfId="1" applyFont="1" applyAlignment="1">
      <alignment horizontal="center"/>
    </xf>
    <xf numFmtId="0" fontId="25" fillId="0" borderId="0" xfId="0" applyFont="1"/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44" fontId="25" fillId="0" borderId="0" xfId="1" applyFont="1" applyAlignment="1">
      <alignment horizontal="center"/>
    </xf>
    <xf numFmtId="2" fontId="25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44" fontId="25" fillId="0" borderId="2" xfId="1" applyFont="1" applyBorder="1" applyAlignment="1">
      <alignment horizontal="center"/>
    </xf>
  </cellXfs>
  <cellStyles count="6">
    <cellStyle name="Currency" xfId="1" builtinId="4"/>
    <cellStyle name="Currency 2" xfId="3" xr:uid="{19E389BB-B2DA-42C5-8F36-1A25CCEEDAD6}"/>
    <cellStyle name="Currency 2 2" xfId="4" xr:uid="{6A7E1017-E2FE-412A-B6F1-5A634B54F588}"/>
    <cellStyle name="Normal" xfId="0" builtinId="0"/>
    <cellStyle name="Normal 2" xfId="5" xr:uid="{D1014C29-D506-445E-8A09-79F334A70D99}"/>
    <cellStyle name="Normal_Fantasy Playoffs 2009" xfId="2" xr:uid="{16CDF111-1C29-4694-BB45-C5605EFABB1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3216-86FF-4381-AD30-06DA60EBBC05}">
  <dimension ref="A1:N63"/>
  <sheetViews>
    <sheetView tabSelected="1" workbookViewId="0"/>
  </sheetViews>
  <sheetFormatPr defaultRowHeight="15" x14ac:dyDescent="0.25"/>
  <cols>
    <col min="1" max="1" width="2.7109375" style="1" bestFit="1" customWidth="1"/>
    <col min="2" max="2" width="6.5703125" style="3" bestFit="1" customWidth="1"/>
    <col min="3" max="3" width="6" bestFit="1" customWidth="1"/>
    <col min="4" max="4" width="15.140625" bestFit="1" customWidth="1"/>
    <col min="5" max="5" width="4.42578125" style="1" bestFit="1" customWidth="1"/>
    <col min="6" max="6" width="4.7109375" style="1" bestFit="1" customWidth="1"/>
    <col min="7" max="7" width="7.85546875" style="22" bestFit="1" customWidth="1"/>
    <col min="8" max="8" width="6.28515625" style="1" bestFit="1" customWidth="1"/>
    <col min="9" max="9" width="5.42578125" style="1" bestFit="1" customWidth="1"/>
    <col min="10" max="12" width="5.42578125" style="1" customWidth="1"/>
    <col min="13" max="13" width="6" bestFit="1" customWidth="1"/>
    <col min="14" max="14" width="2.7109375" style="1" bestFit="1" customWidth="1"/>
  </cols>
  <sheetData>
    <row r="1" spans="1:14" s="166" customFormat="1" ht="11.25" x14ac:dyDescent="0.2">
      <c r="A1" s="168"/>
      <c r="B1" s="169" t="s">
        <v>608</v>
      </c>
      <c r="C1" s="166" t="s">
        <v>607</v>
      </c>
      <c r="D1" s="166" t="s">
        <v>606</v>
      </c>
      <c r="E1" s="168" t="s">
        <v>605</v>
      </c>
      <c r="F1" s="168" t="s">
        <v>604</v>
      </c>
      <c r="G1" s="167" t="s">
        <v>603</v>
      </c>
      <c r="H1" s="168" t="s">
        <v>609</v>
      </c>
      <c r="I1" s="168" t="s">
        <v>610</v>
      </c>
      <c r="J1" s="168"/>
      <c r="K1" s="168"/>
      <c r="L1" s="168"/>
      <c r="N1" s="168"/>
    </row>
    <row r="2" spans="1:14" s="166" customFormat="1" ht="11.25" x14ac:dyDescent="0.2">
      <c r="A2" s="168"/>
      <c r="B2" s="169"/>
      <c r="E2" s="168"/>
      <c r="F2" s="168"/>
      <c r="G2" s="167"/>
      <c r="H2" s="168"/>
      <c r="I2" s="168"/>
      <c r="J2" s="168"/>
      <c r="K2" s="168"/>
      <c r="L2" s="168"/>
      <c r="N2" s="168"/>
    </row>
    <row r="3" spans="1:14" s="166" customFormat="1" ht="11.25" x14ac:dyDescent="0.2">
      <c r="A3" s="168">
        <v>1</v>
      </c>
      <c r="B3" s="173">
        <v>0.25</v>
      </c>
      <c r="C3" s="172" t="s">
        <v>156</v>
      </c>
      <c r="D3" s="172" t="s">
        <v>602</v>
      </c>
      <c r="E3" s="171">
        <v>2022</v>
      </c>
      <c r="F3" s="171">
        <v>37</v>
      </c>
      <c r="G3" s="170">
        <f t="shared" ref="G3:G14" si="0">F3/A3</f>
        <v>37</v>
      </c>
      <c r="H3" s="171" t="s">
        <v>66</v>
      </c>
      <c r="I3" s="171">
        <v>7</v>
      </c>
      <c r="J3" s="168"/>
      <c r="K3" s="168"/>
      <c r="L3" s="168"/>
      <c r="M3" s="172" t="s">
        <v>0</v>
      </c>
      <c r="N3" s="171">
        <v>8</v>
      </c>
    </row>
    <row r="4" spans="1:14" s="166" customFormat="1" ht="11.25" x14ac:dyDescent="0.2">
      <c r="A4" s="168">
        <v>2</v>
      </c>
      <c r="B4" s="173">
        <v>0.5</v>
      </c>
      <c r="C4" s="172" t="s">
        <v>52</v>
      </c>
      <c r="D4" s="172" t="s">
        <v>601</v>
      </c>
      <c r="E4" s="171">
        <v>2012</v>
      </c>
      <c r="F4" s="171">
        <v>36</v>
      </c>
      <c r="G4" s="170">
        <f t="shared" si="0"/>
        <v>18</v>
      </c>
      <c r="H4" s="171" t="s">
        <v>66</v>
      </c>
      <c r="I4" s="171">
        <v>5</v>
      </c>
      <c r="J4" s="168"/>
      <c r="K4" s="168"/>
      <c r="L4" s="168"/>
      <c r="M4" s="172" t="s">
        <v>156</v>
      </c>
      <c r="N4" s="171">
        <v>2</v>
      </c>
    </row>
    <row r="5" spans="1:14" s="166" customFormat="1" ht="11.25" x14ac:dyDescent="0.2">
      <c r="A5" s="168">
        <v>3</v>
      </c>
      <c r="B5" s="173">
        <v>0.75</v>
      </c>
      <c r="C5" s="172" t="s">
        <v>38</v>
      </c>
      <c r="D5" s="172" t="s">
        <v>600</v>
      </c>
      <c r="E5" s="171">
        <v>2013</v>
      </c>
      <c r="F5" s="171">
        <v>49</v>
      </c>
      <c r="G5" s="170">
        <f t="shared" si="0"/>
        <v>16.333333333333332</v>
      </c>
      <c r="H5" s="171" t="s">
        <v>65</v>
      </c>
      <c r="I5" s="171">
        <v>6</v>
      </c>
      <c r="J5" s="168"/>
      <c r="K5" s="168"/>
      <c r="L5" s="168"/>
      <c r="M5" s="172" t="s">
        <v>291</v>
      </c>
      <c r="N5" s="171">
        <v>1</v>
      </c>
    </row>
    <row r="6" spans="1:14" s="166" customFormat="1" ht="11.25" x14ac:dyDescent="0.2">
      <c r="A6" s="168">
        <v>4</v>
      </c>
      <c r="B6" s="173">
        <v>1</v>
      </c>
      <c r="C6" s="172" t="s">
        <v>0</v>
      </c>
      <c r="D6" s="172" t="s">
        <v>599</v>
      </c>
      <c r="E6" s="171">
        <v>2018</v>
      </c>
      <c r="F6" s="171">
        <v>39</v>
      </c>
      <c r="G6" s="170">
        <f t="shared" si="0"/>
        <v>9.75</v>
      </c>
      <c r="H6" s="171" t="s">
        <v>66</v>
      </c>
      <c r="I6" s="171">
        <v>5</v>
      </c>
      <c r="J6" s="168"/>
      <c r="K6" s="168"/>
      <c r="L6" s="168"/>
      <c r="M6" s="172" t="s">
        <v>38</v>
      </c>
      <c r="N6" s="171">
        <v>10</v>
      </c>
    </row>
    <row r="7" spans="1:14" s="166" customFormat="1" ht="11.25" x14ac:dyDescent="0.2">
      <c r="A7" s="168">
        <v>5</v>
      </c>
      <c r="B7" s="173">
        <v>1.25</v>
      </c>
      <c r="C7" s="172" t="s">
        <v>250</v>
      </c>
      <c r="D7" s="172" t="s">
        <v>598</v>
      </c>
      <c r="E7" s="171">
        <v>2019</v>
      </c>
      <c r="F7" s="171">
        <v>45</v>
      </c>
      <c r="G7" s="170">
        <f t="shared" si="0"/>
        <v>9</v>
      </c>
      <c r="H7" s="171" t="s">
        <v>65</v>
      </c>
      <c r="I7" s="171">
        <v>5</v>
      </c>
      <c r="J7" s="168"/>
      <c r="K7" s="168"/>
      <c r="L7" s="168"/>
      <c r="M7" s="172" t="s">
        <v>491</v>
      </c>
      <c r="N7" s="171">
        <v>2</v>
      </c>
    </row>
    <row r="8" spans="1:14" s="166" customFormat="1" ht="11.25" x14ac:dyDescent="0.2">
      <c r="A8" s="168">
        <v>6</v>
      </c>
      <c r="B8" s="173">
        <v>1.5</v>
      </c>
      <c r="C8" s="172" t="s">
        <v>52</v>
      </c>
      <c r="D8" s="172" t="s">
        <v>597</v>
      </c>
      <c r="E8" s="171">
        <v>2013</v>
      </c>
      <c r="F8" s="171">
        <v>49</v>
      </c>
      <c r="G8" s="170">
        <f t="shared" si="0"/>
        <v>8.1666666666666661</v>
      </c>
      <c r="H8" s="171" t="s">
        <v>611</v>
      </c>
      <c r="I8" s="171">
        <v>6</v>
      </c>
      <c r="J8" s="168"/>
      <c r="K8" s="168"/>
      <c r="L8" s="168"/>
      <c r="M8" s="172" t="s">
        <v>137</v>
      </c>
      <c r="N8" s="171">
        <v>2</v>
      </c>
    </row>
    <row r="9" spans="1:14" s="166" customFormat="1" ht="11.25" x14ac:dyDescent="0.2">
      <c r="A9" s="168">
        <v>7</v>
      </c>
      <c r="B9" s="173">
        <v>1.75</v>
      </c>
      <c r="C9" s="172" t="s">
        <v>52</v>
      </c>
      <c r="D9" s="172" t="s">
        <v>596</v>
      </c>
      <c r="E9" s="171">
        <v>2009</v>
      </c>
      <c r="F9" s="171">
        <v>59</v>
      </c>
      <c r="G9" s="170">
        <f t="shared" si="0"/>
        <v>8.4285714285714288</v>
      </c>
      <c r="H9" s="171" t="s">
        <v>66</v>
      </c>
      <c r="I9" s="171">
        <v>5</v>
      </c>
      <c r="J9" s="168"/>
      <c r="K9" s="168"/>
      <c r="L9" s="168"/>
      <c r="M9" s="172" t="s">
        <v>250</v>
      </c>
      <c r="N9" s="171">
        <v>5</v>
      </c>
    </row>
    <row r="10" spans="1:14" s="166" customFormat="1" ht="11.25" x14ac:dyDescent="0.2">
      <c r="A10" s="168">
        <v>8</v>
      </c>
      <c r="B10" s="173">
        <v>2</v>
      </c>
      <c r="C10" s="172" t="s">
        <v>38</v>
      </c>
      <c r="D10" s="172" t="s">
        <v>595</v>
      </c>
      <c r="E10" s="171">
        <v>2022</v>
      </c>
      <c r="F10" s="171">
        <v>51</v>
      </c>
      <c r="G10" s="170">
        <f t="shared" si="0"/>
        <v>6.375</v>
      </c>
      <c r="H10" s="171" t="s">
        <v>65</v>
      </c>
      <c r="I10" s="171">
        <v>7</v>
      </c>
      <c r="J10" s="168"/>
      <c r="K10" s="168"/>
      <c r="L10" s="168"/>
      <c r="M10" s="172" t="s">
        <v>52</v>
      </c>
      <c r="N10" s="171">
        <v>7</v>
      </c>
    </row>
    <row r="11" spans="1:14" s="166" customFormat="1" ht="11.25" x14ac:dyDescent="0.2">
      <c r="A11" s="168">
        <v>9</v>
      </c>
      <c r="B11" s="173">
        <v>2.25</v>
      </c>
      <c r="C11" s="172" t="s">
        <v>137</v>
      </c>
      <c r="D11" s="172" t="s">
        <v>576</v>
      </c>
      <c r="E11" s="171">
        <v>2010</v>
      </c>
      <c r="F11" s="171">
        <v>33</v>
      </c>
      <c r="G11" s="170">
        <f t="shared" si="0"/>
        <v>3.6666666666666665</v>
      </c>
      <c r="H11" s="171" t="s">
        <v>67</v>
      </c>
      <c r="I11" s="171">
        <v>7</v>
      </c>
      <c r="J11" s="168"/>
      <c r="K11" s="168"/>
      <c r="L11" s="168"/>
      <c r="M11" s="172" t="s">
        <v>97</v>
      </c>
      <c r="N11" s="171">
        <v>1</v>
      </c>
    </row>
    <row r="12" spans="1:14" s="166" customFormat="1" ht="11.25" x14ac:dyDescent="0.2">
      <c r="A12" s="168">
        <v>10</v>
      </c>
      <c r="B12" s="173">
        <v>2.5</v>
      </c>
      <c r="C12" s="172" t="s">
        <v>0</v>
      </c>
      <c r="D12" s="172" t="s">
        <v>579</v>
      </c>
      <c r="E12" s="171">
        <v>2020</v>
      </c>
      <c r="F12" s="171">
        <v>57</v>
      </c>
      <c r="G12" s="170">
        <f t="shared" si="0"/>
        <v>5.7</v>
      </c>
      <c r="H12" s="171" t="s">
        <v>65</v>
      </c>
      <c r="I12" s="171">
        <v>6</v>
      </c>
      <c r="J12" s="168"/>
      <c r="K12" s="168"/>
      <c r="L12" s="168"/>
      <c r="M12" s="172" t="s">
        <v>616</v>
      </c>
      <c r="N12" s="171">
        <v>1</v>
      </c>
    </row>
    <row r="13" spans="1:14" s="166" customFormat="1" ht="11.25" x14ac:dyDescent="0.2">
      <c r="A13" s="168">
        <v>11</v>
      </c>
      <c r="B13" s="173">
        <v>2.75</v>
      </c>
      <c r="C13" s="172" t="s">
        <v>38</v>
      </c>
      <c r="D13" s="172" t="s">
        <v>614</v>
      </c>
      <c r="E13" s="171">
        <v>2026</v>
      </c>
      <c r="F13" s="171">
        <v>23</v>
      </c>
      <c r="G13" s="170">
        <f t="shared" si="0"/>
        <v>2.0909090909090908</v>
      </c>
      <c r="H13" s="171" t="s">
        <v>615</v>
      </c>
      <c r="I13" s="171">
        <v>8</v>
      </c>
      <c r="J13" s="168"/>
      <c r="K13" s="168"/>
      <c r="L13" s="168"/>
      <c r="N13" s="168"/>
    </row>
    <row r="14" spans="1:14" s="166" customFormat="1" ht="11.25" x14ac:dyDescent="0.2">
      <c r="A14" s="168">
        <v>12</v>
      </c>
      <c r="B14" s="173">
        <v>3</v>
      </c>
      <c r="C14" s="172" t="s">
        <v>97</v>
      </c>
      <c r="D14" s="172" t="s">
        <v>594</v>
      </c>
      <c r="E14" s="171">
        <v>2010</v>
      </c>
      <c r="F14" s="171">
        <v>28</v>
      </c>
      <c r="G14" s="170">
        <f t="shared" si="0"/>
        <v>2.3333333333333335</v>
      </c>
      <c r="H14" s="171" t="s">
        <v>612</v>
      </c>
      <c r="I14" s="171">
        <v>7</v>
      </c>
      <c r="J14" s="168"/>
      <c r="K14" s="168"/>
      <c r="L14" s="168"/>
      <c r="N14" s="168"/>
    </row>
    <row r="15" spans="1:14" s="166" customFormat="1" ht="11.25" x14ac:dyDescent="0.2">
      <c r="A15" s="168"/>
      <c r="B15" s="173"/>
      <c r="C15" s="172" t="s">
        <v>250</v>
      </c>
      <c r="D15" s="172" t="s">
        <v>593</v>
      </c>
      <c r="E15" s="171">
        <v>2017</v>
      </c>
      <c r="F15" s="171">
        <v>28</v>
      </c>
      <c r="G15" s="170">
        <f>F15/A14</f>
        <v>2.3333333333333335</v>
      </c>
      <c r="H15" s="171" t="s">
        <v>65</v>
      </c>
      <c r="I15" s="171">
        <v>6</v>
      </c>
      <c r="J15" s="168"/>
      <c r="K15" s="168"/>
      <c r="L15" s="168"/>
      <c r="N15" s="168"/>
    </row>
    <row r="16" spans="1:14" s="166" customFormat="1" ht="11.25" x14ac:dyDescent="0.2">
      <c r="A16" s="168"/>
      <c r="B16" s="173"/>
      <c r="C16" s="172" t="s">
        <v>0</v>
      </c>
      <c r="D16" s="172" t="s">
        <v>592</v>
      </c>
      <c r="E16" s="171">
        <v>2020</v>
      </c>
      <c r="F16" s="171">
        <v>28</v>
      </c>
      <c r="G16" s="170">
        <f>F16/A14</f>
        <v>2.3333333333333335</v>
      </c>
      <c r="H16" s="171" t="s">
        <v>65</v>
      </c>
      <c r="I16" s="171">
        <v>6</v>
      </c>
      <c r="J16" s="168"/>
      <c r="K16" s="168"/>
      <c r="L16" s="168"/>
      <c r="N16" s="168"/>
    </row>
    <row r="17" spans="1:14" s="166" customFormat="1" ht="11.25" x14ac:dyDescent="0.2">
      <c r="A17" s="168">
        <v>13</v>
      </c>
      <c r="B17" s="173">
        <v>3.25</v>
      </c>
      <c r="C17" s="172" t="s">
        <v>0</v>
      </c>
      <c r="D17" s="172" t="s">
        <v>591</v>
      </c>
      <c r="E17" s="171">
        <v>2020</v>
      </c>
      <c r="F17" s="171">
        <v>43</v>
      </c>
      <c r="G17" s="170">
        <f t="shared" ref="G17:G37" si="1">F17/A17</f>
        <v>3.3076923076923075</v>
      </c>
      <c r="H17" s="171" t="s">
        <v>65</v>
      </c>
      <c r="I17" s="171">
        <v>6</v>
      </c>
      <c r="J17" s="168"/>
      <c r="K17" s="168"/>
      <c r="L17" s="168"/>
      <c r="N17" s="168"/>
    </row>
    <row r="18" spans="1:14" s="166" customFormat="1" ht="11.25" x14ac:dyDescent="0.2">
      <c r="A18" s="168">
        <v>14</v>
      </c>
      <c r="B18" s="173">
        <v>3.5</v>
      </c>
      <c r="C18" s="172" t="s">
        <v>52</v>
      </c>
      <c r="D18" s="172" t="s">
        <v>590</v>
      </c>
      <c r="E18" s="171">
        <v>2014</v>
      </c>
      <c r="F18" s="171">
        <v>26</v>
      </c>
      <c r="G18" s="170">
        <f t="shared" si="1"/>
        <v>1.8571428571428572</v>
      </c>
      <c r="H18" s="171" t="s">
        <v>66</v>
      </c>
      <c r="I18" s="171">
        <v>5</v>
      </c>
      <c r="J18" s="168"/>
      <c r="K18" s="168"/>
      <c r="L18" s="168"/>
      <c r="N18" s="168"/>
    </row>
    <row r="19" spans="1:14" s="166" customFormat="1" ht="11.25" x14ac:dyDescent="0.2">
      <c r="A19" s="168">
        <v>15</v>
      </c>
      <c r="B19" s="173">
        <v>3.75</v>
      </c>
      <c r="C19" s="172" t="s">
        <v>38</v>
      </c>
      <c r="D19" s="172" t="s">
        <v>580</v>
      </c>
      <c r="E19" s="171">
        <v>2021</v>
      </c>
      <c r="F19" s="171">
        <v>51</v>
      </c>
      <c r="G19" s="170">
        <f t="shared" si="1"/>
        <v>3.4</v>
      </c>
      <c r="H19" s="171" t="s">
        <v>65</v>
      </c>
      <c r="I19" s="171">
        <v>5</v>
      </c>
      <c r="J19" s="168"/>
      <c r="K19" s="168"/>
      <c r="L19" s="168"/>
      <c r="N19" s="168"/>
    </row>
    <row r="20" spans="1:14" s="166" customFormat="1" ht="11.25" x14ac:dyDescent="0.2">
      <c r="A20" s="168">
        <v>16</v>
      </c>
      <c r="B20" s="173">
        <v>4</v>
      </c>
      <c r="C20" s="172" t="s">
        <v>0</v>
      </c>
      <c r="D20" s="172" t="s">
        <v>589</v>
      </c>
      <c r="E20" s="171">
        <v>2022</v>
      </c>
      <c r="F20" s="171">
        <v>57</v>
      </c>
      <c r="G20" s="170">
        <f t="shared" si="1"/>
        <v>3.5625</v>
      </c>
      <c r="H20" s="171" t="s">
        <v>67</v>
      </c>
      <c r="I20" s="171">
        <v>7</v>
      </c>
      <c r="J20" s="168"/>
      <c r="K20" s="168"/>
      <c r="L20" s="168"/>
      <c r="N20" s="168"/>
    </row>
    <row r="21" spans="1:14" s="166" customFormat="1" ht="11.25" x14ac:dyDescent="0.2">
      <c r="A21" s="168">
        <v>17</v>
      </c>
      <c r="B21" s="173">
        <v>4.25</v>
      </c>
      <c r="C21" s="172" t="s">
        <v>291</v>
      </c>
      <c r="D21" s="172" t="s">
        <v>588</v>
      </c>
      <c r="E21" s="171">
        <v>2020</v>
      </c>
      <c r="F21" s="171">
        <v>30</v>
      </c>
      <c r="G21" s="170">
        <f t="shared" si="1"/>
        <v>1.7647058823529411</v>
      </c>
      <c r="H21" s="171" t="s">
        <v>66</v>
      </c>
      <c r="I21" s="171">
        <v>6</v>
      </c>
      <c r="J21" s="168"/>
      <c r="K21" s="168"/>
      <c r="L21" s="168"/>
      <c r="N21" s="168"/>
    </row>
    <row r="22" spans="1:14" s="166" customFormat="1" ht="11.25" x14ac:dyDescent="0.2">
      <c r="A22" s="168">
        <v>18</v>
      </c>
      <c r="B22" s="173">
        <v>4.5</v>
      </c>
      <c r="C22" s="172" t="s">
        <v>0</v>
      </c>
      <c r="D22" s="172" t="s">
        <v>578</v>
      </c>
      <c r="E22" s="171">
        <v>2015</v>
      </c>
      <c r="F22" s="171">
        <v>50</v>
      </c>
      <c r="G22" s="170">
        <f t="shared" si="1"/>
        <v>2.7777777777777777</v>
      </c>
      <c r="H22" s="171" t="s">
        <v>68</v>
      </c>
      <c r="I22" s="171">
        <v>7</v>
      </c>
      <c r="J22" s="168"/>
      <c r="K22" s="168"/>
      <c r="L22" s="168"/>
      <c r="N22" s="168"/>
    </row>
    <row r="23" spans="1:14" s="166" customFormat="1" ht="11.25" x14ac:dyDescent="0.2">
      <c r="A23" s="168">
        <v>19</v>
      </c>
      <c r="B23" s="173">
        <v>4.75</v>
      </c>
      <c r="C23" s="172" t="s">
        <v>38</v>
      </c>
      <c r="D23" s="172" t="s">
        <v>587</v>
      </c>
      <c r="E23" s="171">
        <v>2015</v>
      </c>
      <c r="F23" s="171">
        <v>35</v>
      </c>
      <c r="G23" s="170">
        <f t="shared" si="1"/>
        <v>1.8421052631578947</v>
      </c>
      <c r="H23" s="171" t="s">
        <v>66</v>
      </c>
      <c r="I23" s="171">
        <v>7</v>
      </c>
      <c r="J23" s="168"/>
      <c r="K23" s="168"/>
      <c r="L23" s="168"/>
      <c r="N23" s="168"/>
    </row>
    <row r="24" spans="1:14" s="166" customFormat="1" ht="11.25" x14ac:dyDescent="0.2">
      <c r="A24" s="168">
        <v>20</v>
      </c>
      <c r="B24" s="173">
        <v>5</v>
      </c>
      <c r="C24" s="172" t="s">
        <v>38</v>
      </c>
      <c r="D24" s="172" t="s">
        <v>586</v>
      </c>
      <c r="E24" s="171">
        <v>2011</v>
      </c>
      <c r="F24" s="171">
        <v>55</v>
      </c>
      <c r="G24" s="170">
        <f t="shared" si="1"/>
        <v>2.75</v>
      </c>
      <c r="H24" s="171" t="s">
        <v>65</v>
      </c>
      <c r="I24" s="171">
        <v>6</v>
      </c>
      <c r="J24" s="168"/>
      <c r="K24" s="168"/>
      <c r="L24" s="168"/>
      <c r="N24" s="168"/>
    </row>
    <row r="25" spans="1:14" s="166" customFormat="1" ht="11.25" x14ac:dyDescent="0.2">
      <c r="A25" s="168">
        <v>21</v>
      </c>
      <c r="B25" s="173">
        <v>5.25</v>
      </c>
      <c r="C25" s="172" t="s">
        <v>491</v>
      </c>
      <c r="D25" s="172" t="s">
        <v>585</v>
      </c>
      <c r="E25" s="171">
        <v>2025</v>
      </c>
      <c r="F25" s="171">
        <v>48</v>
      </c>
      <c r="G25" s="170">
        <f t="shared" si="1"/>
        <v>2.2857142857142856</v>
      </c>
      <c r="H25" s="171" t="s">
        <v>65</v>
      </c>
      <c r="I25" s="171">
        <v>6</v>
      </c>
      <c r="J25" s="168"/>
      <c r="K25" s="168"/>
      <c r="L25" s="168"/>
      <c r="N25" s="168"/>
    </row>
    <row r="26" spans="1:14" s="166" customFormat="1" ht="11.25" x14ac:dyDescent="0.2">
      <c r="A26" s="168">
        <v>22</v>
      </c>
      <c r="B26" s="173">
        <v>5.5</v>
      </c>
      <c r="C26" s="172" t="s">
        <v>250</v>
      </c>
      <c r="D26" s="172" t="s">
        <v>578</v>
      </c>
      <c r="E26" s="171">
        <v>2013</v>
      </c>
      <c r="F26" s="171">
        <v>22</v>
      </c>
      <c r="G26" s="170">
        <f t="shared" si="1"/>
        <v>1</v>
      </c>
      <c r="H26" s="171" t="s">
        <v>69</v>
      </c>
      <c r="I26" s="171">
        <v>6</v>
      </c>
      <c r="J26" s="168"/>
      <c r="K26" s="168"/>
      <c r="L26" s="168"/>
      <c r="N26" s="168"/>
    </row>
    <row r="27" spans="1:14" s="166" customFormat="1" ht="11.25" x14ac:dyDescent="0.2">
      <c r="A27" s="168">
        <v>23</v>
      </c>
      <c r="B27" s="173">
        <v>5.75</v>
      </c>
      <c r="C27" s="172" t="s">
        <v>38</v>
      </c>
      <c r="D27" s="172" t="s">
        <v>584</v>
      </c>
      <c r="E27" s="171">
        <v>2023</v>
      </c>
      <c r="F27" s="171">
        <v>28</v>
      </c>
      <c r="G27" s="170">
        <f t="shared" si="1"/>
        <v>1.2173913043478262</v>
      </c>
      <c r="H27" s="171" t="s">
        <v>66</v>
      </c>
      <c r="I27" s="171">
        <v>4</v>
      </c>
      <c r="J27" s="168"/>
      <c r="K27" s="168"/>
      <c r="L27" s="168"/>
      <c r="N27" s="168"/>
    </row>
    <row r="28" spans="1:14" s="166" customFormat="1" ht="11.25" x14ac:dyDescent="0.2">
      <c r="A28" s="168">
        <v>24</v>
      </c>
      <c r="B28" s="173">
        <v>6</v>
      </c>
      <c r="C28" s="172" t="s">
        <v>52</v>
      </c>
      <c r="D28" s="172" t="s">
        <v>576</v>
      </c>
      <c r="E28" s="171">
        <v>2018</v>
      </c>
      <c r="F28" s="171">
        <v>25</v>
      </c>
      <c r="G28" s="170">
        <f t="shared" si="1"/>
        <v>1.0416666666666667</v>
      </c>
      <c r="H28" s="171" t="s">
        <v>65</v>
      </c>
      <c r="I28" s="171">
        <v>5</v>
      </c>
      <c r="J28" s="168"/>
      <c r="K28" s="168"/>
      <c r="L28" s="168"/>
      <c r="N28" s="168"/>
    </row>
    <row r="29" spans="1:14" s="166" customFormat="1" ht="11.25" x14ac:dyDescent="0.2">
      <c r="A29" s="168">
        <v>25</v>
      </c>
      <c r="B29" s="173">
        <v>6.25</v>
      </c>
      <c r="C29" s="172" t="s">
        <v>250</v>
      </c>
      <c r="D29" s="172" t="s">
        <v>583</v>
      </c>
      <c r="E29" s="171">
        <v>2025</v>
      </c>
      <c r="F29" s="171">
        <v>27</v>
      </c>
      <c r="G29" s="170">
        <f t="shared" si="1"/>
        <v>1.08</v>
      </c>
      <c r="H29" s="171" t="s">
        <v>68</v>
      </c>
      <c r="I29" s="171">
        <v>6</v>
      </c>
      <c r="J29" s="168"/>
      <c r="K29" s="168"/>
      <c r="L29" s="168"/>
      <c r="N29" s="168"/>
    </row>
    <row r="30" spans="1:14" s="166" customFormat="1" ht="11.25" x14ac:dyDescent="0.2">
      <c r="A30" s="168">
        <v>26</v>
      </c>
      <c r="B30" s="173">
        <v>6.5</v>
      </c>
      <c r="C30" s="172" t="s">
        <v>0</v>
      </c>
      <c r="D30" s="172" t="s">
        <v>582</v>
      </c>
      <c r="E30" s="171">
        <v>2016</v>
      </c>
      <c r="F30" s="171">
        <v>33</v>
      </c>
      <c r="G30" s="170">
        <f t="shared" si="1"/>
        <v>1.2692307692307692</v>
      </c>
      <c r="H30" s="171" t="s">
        <v>65</v>
      </c>
      <c r="I30" s="171">
        <v>7</v>
      </c>
      <c r="J30" s="168"/>
      <c r="K30" s="168"/>
      <c r="L30" s="168"/>
      <c r="N30" s="168"/>
    </row>
    <row r="31" spans="1:14" s="166" customFormat="1" ht="11.25" x14ac:dyDescent="0.2">
      <c r="A31" s="168">
        <v>27</v>
      </c>
      <c r="B31" s="173">
        <v>6.75</v>
      </c>
      <c r="C31" s="172" t="s">
        <v>38</v>
      </c>
      <c r="D31" s="172" t="s">
        <v>578</v>
      </c>
      <c r="E31" s="171">
        <v>2022</v>
      </c>
      <c r="F31" s="171">
        <v>18</v>
      </c>
      <c r="G31" s="170">
        <f t="shared" si="1"/>
        <v>0.66666666666666663</v>
      </c>
      <c r="H31" s="171" t="s">
        <v>65</v>
      </c>
      <c r="I31" s="171">
        <v>7</v>
      </c>
      <c r="J31" s="168"/>
      <c r="K31" s="168"/>
      <c r="L31" s="168"/>
      <c r="N31" s="168"/>
    </row>
    <row r="32" spans="1:14" s="166" customFormat="1" ht="11.25" x14ac:dyDescent="0.2">
      <c r="A32" s="168">
        <v>28</v>
      </c>
      <c r="B32" s="173">
        <v>7</v>
      </c>
      <c r="C32" s="172" t="s">
        <v>38</v>
      </c>
      <c r="D32" s="172" t="s">
        <v>578</v>
      </c>
      <c r="E32" s="171">
        <v>2018</v>
      </c>
      <c r="F32" s="171">
        <v>42</v>
      </c>
      <c r="G32" s="170">
        <f t="shared" si="1"/>
        <v>1.5</v>
      </c>
      <c r="H32" s="171" t="s">
        <v>67</v>
      </c>
      <c r="I32" s="171">
        <v>5</v>
      </c>
      <c r="J32" s="168"/>
      <c r="K32" s="168"/>
      <c r="L32" s="168"/>
      <c r="N32" s="168"/>
    </row>
    <row r="33" spans="1:14" s="166" customFormat="1" ht="11.25" x14ac:dyDescent="0.2">
      <c r="A33" s="168">
        <v>29</v>
      </c>
      <c r="B33" s="173">
        <v>7.25</v>
      </c>
      <c r="C33" s="172" t="s">
        <v>491</v>
      </c>
      <c r="D33" s="172" t="s">
        <v>579</v>
      </c>
      <c r="E33" s="171">
        <v>2022</v>
      </c>
      <c r="F33" s="171">
        <v>57</v>
      </c>
      <c r="G33" s="170">
        <f t="shared" si="1"/>
        <v>1.9655172413793103</v>
      </c>
      <c r="H33" s="171" t="s">
        <v>68</v>
      </c>
      <c r="I33" s="171">
        <v>7</v>
      </c>
      <c r="J33" s="168"/>
      <c r="K33" s="168"/>
      <c r="L33" s="168"/>
      <c r="N33" s="168"/>
    </row>
    <row r="34" spans="1:14" s="166" customFormat="1" ht="11.25" x14ac:dyDescent="0.2">
      <c r="A34" s="168">
        <v>30</v>
      </c>
      <c r="B34" s="173">
        <v>7.5</v>
      </c>
      <c r="C34" s="172" t="s">
        <v>38</v>
      </c>
      <c r="D34" s="172" t="s">
        <v>581</v>
      </c>
      <c r="E34" s="171">
        <v>2017</v>
      </c>
      <c r="F34" s="171">
        <v>48</v>
      </c>
      <c r="G34" s="170">
        <f t="shared" si="1"/>
        <v>1.6</v>
      </c>
      <c r="H34" s="171" t="s">
        <v>69</v>
      </c>
      <c r="I34" s="171">
        <v>6</v>
      </c>
      <c r="J34" s="168"/>
      <c r="K34" s="168"/>
      <c r="L34" s="168"/>
      <c r="N34" s="168"/>
    </row>
    <row r="35" spans="1:14" s="166" customFormat="1" ht="11.25" x14ac:dyDescent="0.2">
      <c r="A35" s="168">
        <v>31</v>
      </c>
      <c r="B35" s="173">
        <v>7.75</v>
      </c>
      <c r="C35" s="172" t="s">
        <v>616</v>
      </c>
      <c r="D35" s="172" t="s">
        <v>575</v>
      </c>
      <c r="E35" s="171">
        <v>2026</v>
      </c>
      <c r="F35" s="171">
        <v>33</v>
      </c>
      <c r="G35" s="170">
        <f t="shared" si="1"/>
        <v>1.064516129032258</v>
      </c>
      <c r="H35" s="171" t="s">
        <v>68</v>
      </c>
      <c r="I35" s="171">
        <v>8</v>
      </c>
      <c r="J35" s="168"/>
      <c r="K35" s="168"/>
      <c r="L35" s="168"/>
      <c r="N35" s="168"/>
    </row>
    <row r="36" spans="1:14" s="166" customFormat="1" ht="11.25" x14ac:dyDescent="0.2">
      <c r="A36" s="168">
        <v>32</v>
      </c>
      <c r="B36" s="173">
        <v>8</v>
      </c>
      <c r="C36" s="172" t="s">
        <v>156</v>
      </c>
      <c r="D36" s="172" t="s">
        <v>579</v>
      </c>
      <c r="E36" s="171">
        <v>2023</v>
      </c>
      <c r="F36" s="171">
        <v>30</v>
      </c>
      <c r="G36" s="170">
        <f t="shared" si="1"/>
        <v>0.9375</v>
      </c>
      <c r="H36" s="171" t="s">
        <v>613</v>
      </c>
      <c r="I36" s="171">
        <v>4</v>
      </c>
      <c r="J36" s="168"/>
      <c r="K36" s="168"/>
      <c r="L36" s="168"/>
      <c r="N36" s="168"/>
    </row>
    <row r="37" spans="1:14" s="166" customFormat="1" ht="11.25" x14ac:dyDescent="0.2">
      <c r="A37" s="168">
        <v>33</v>
      </c>
      <c r="B37" s="173">
        <v>8.25</v>
      </c>
      <c r="C37" s="172" t="s">
        <v>0</v>
      </c>
      <c r="D37" s="172" t="s">
        <v>575</v>
      </c>
      <c r="E37" s="171">
        <v>2021</v>
      </c>
      <c r="F37" s="171">
        <v>36</v>
      </c>
      <c r="G37" s="170">
        <f t="shared" si="1"/>
        <v>1.0909090909090908</v>
      </c>
      <c r="H37" s="171" t="s">
        <v>66</v>
      </c>
      <c r="I37" s="171">
        <v>5</v>
      </c>
      <c r="J37" s="168"/>
      <c r="K37" s="168"/>
      <c r="L37" s="168"/>
      <c r="N37" s="168"/>
    </row>
    <row r="38" spans="1:14" s="166" customFormat="1" ht="11.25" x14ac:dyDescent="0.2">
      <c r="A38" s="168">
        <v>34</v>
      </c>
      <c r="B38" s="173">
        <v>8.5</v>
      </c>
      <c r="C38" s="172"/>
      <c r="D38" s="172"/>
      <c r="E38" s="171"/>
      <c r="F38" s="171"/>
      <c r="G38" s="170"/>
      <c r="H38" s="171"/>
      <c r="I38" s="171"/>
      <c r="J38" s="168"/>
      <c r="K38" s="168"/>
      <c r="L38" s="168"/>
      <c r="N38" s="168"/>
    </row>
    <row r="39" spans="1:14" s="166" customFormat="1" ht="11.25" x14ac:dyDescent="0.2">
      <c r="A39" s="168">
        <v>35</v>
      </c>
      <c r="B39" s="173">
        <v>8.75</v>
      </c>
      <c r="C39" s="172"/>
      <c r="D39" s="172"/>
      <c r="E39" s="171"/>
      <c r="F39" s="171"/>
      <c r="G39" s="170"/>
      <c r="H39" s="171"/>
      <c r="I39" s="171"/>
      <c r="J39" s="168"/>
      <c r="K39" s="168"/>
      <c r="L39" s="168"/>
      <c r="N39" s="168"/>
    </row>
    <row r="40" spans="1:14" s="166" customFormat="1" ht="11.25" x14ac:dyDescent="0.2">
      <c r="A40" s="168">
        <v>36</v>
      </c>
      <c r="B40" s="173">
        <v>9</v>
      </c>
      <c r="C40" s="172" t="s">
        <v>137</v>
      </c>
      <c r="D40" s="172" t="s">
        <v>578</v>
      </c>
      <c r="E40" s="171">
        <v>2017</v>
      </c>
      <c r="F40" s="171">
        <v>40</v>
      </c>
      <c r="G40" s="170">
        <f>F40/A40</f>
        <v>1.1111111111111112</v>
      </c>
      <c r="H40" s="171" t="s">
        <v>613</v>
      </c>
      <c r="I40" s="171">
        <v>6</v>
      </c>
      <c r="J40" s="168"/>
      <c r="K40" s="168"/>
      <c r="L40" s="168"/>
      <c r="N40" s="168"/>
    </row>
    <row r="41" spans="1:14" s="166" customFormat="1" ht="11.25" x14ac:dyDescent="0.2">
      <c r="A41" s="168">
        <v>37</v>
      </c>
      <c r="B41" s="173">
        <v>9.25</v>
      </c>
      <c r="C41" s="172"/>
      <c r="D41" s="172"/>
      <c r="E41" s="171"/>
      <c r="F41" s="171"/>
      <c r="G41" s="170"/>
      <c r="H41" s="171"/>
      <c r="I41" s="171"/>
      <c r="J41" s="168"/>
      <c r="K41" s="168"/>
      <c r="L41" s="168"/>
      <c r="N41" s="168"/>
    </row>
    <row r="42" spans="1:14" s="166" customFormat="1" ht="11.25" x14ac:dyDescent="0.2">
      <c r="A42" s="168">
        <v>38</v>
      </c>
      <c r="B42" s="173">
        <v>9.5</v>
      </c>
      <c r="C42" s="172" t="s">
        <v>52</v>
      </c>
      <c r="D42" s="172" t="s">
        <v>577</v>
      </c>
      <c r="E42" s="171">
        <v>2023</v>
      </c>
      <c r="F42" s="171">
        <v>49</v>
      </c>
      <c r="G42" s="170">
        <f>F42/A42</f>
        <v>1.2894736842105263</v>
      </c>
      <c r="H42" s="171" t="s">
        <v>65</v>
      </c>
      <c r="I42" s="171">
        <v>4</v>
      </c>
      <c r="J42" s="168"/>
      <c r="K42" s="168"/>
      <c r="L42" s="168"/>
      <c r="N42" s="168"/>
    </row>
    <row r="43" spans="1:14" s="166" customFormat="1" ht="11.25" x14ac:dyDescent="0.2">
      <c r="A43" s="168">
        <v>39</v>
      </c>
      <c r="B43" s="173">
        <v>9.75</v>
      </c>
      <c r="C43" s="172" t="s">
        <v>52</v>
      </c>
      <c r="D43" s="172" t="s">
        <v>576</v>
      </c>
      <c r="E43" s="171">
        <v>2012</v>
      </c>
      <c r="F43" s="171">
        <v>38</v>
      </c>
      <c r="G43" s="170">
        <f>F43/A43</f>
        <v>0.97435897435897434</v>
      </c>
      <c r="H43" s="171" t="s">
        <v>66</v>
      </c>
      <c r="I43" s="171">
        <v>5</v>
      </c>
      <c r="J43" s="168"/>
      <c r="K43" s="168"/>
      <c r="L43" s="168"/>
      <c r="N43" s="168"/>
    </row>
    <row r="44" spans="1:14" s="166" customFormat="1" ht="11.25" x14ac:dyDescent="0.2">
      <c r="A44" s="168">
        <v>40</v>
      </c>
      <c r="B44" s="173">
        <v>10</v>
      </c>
      <c r="C44" s="172"/>
      <c r="D44" s="172"/>
      <c r="E44" s="171"/>
      <c r="F44" s="171"/>
      <c r="G44" s="170"/>
      <c r="H44" s="171"/>
      <c r="I44" s="171"/>
      <c r="J44" s="168"/>
      <c r="K44" s="168"/>
      <c r="L44" s="168"/>
      <c r="N44" s="168"/>
    </row>
    <row r="45" spans="1:14" s="166" customFormat="1" ht="11.25" x14ac:dyDescent="0.2">
      <c r="A45" s="168">
        <v>41</v>
      </c>
      <c r="B45" s="173">
        <v>10.25</v>
      </c>
      <c r="C45" s="172"/>
      <c r="D45" s="172"/>
      <c r="E45" s="171"/>
      <c r="F45" s="171"/>
      <c r="G45" s="170"/>
      <c r="H45" s="171"/>
      <c r="I45" s="171"/>
      <c r="J45" s="168"/>
      <c r="K45" s="168"/>
      <c r="L45" s="168"/>
      <c r="N45" s="168"/>
    </row>
    <row r="46" spans="1:14" s="166" customFormat="1" ht="11.25" x14ac:dyDescent="0.2">
      <c r="A46" s="168">
        <v>42</v>
      </c>
      <c r="B46" s="173">
        <v>10.5</v>
      </c>
      <c r="C46" s="172"/>
      <c r="D46" s="172"/>
      <c r="E46" s="171"/>
      <c r="F46" s="171"/>
      <c r="G46" s="170"/>
      <c r="H46" s="171"/>
      <c r="I46" s="171"/>
      <c r="J46" s="168"/>
      <c r="K46" s="168"/>
      <c r="L46" s="168"/>
      <c r="N46" s="168"/>
    </row>
    <row r="47" spans="1:14" s="166" customFormat="1" ht="11.25" x14ac:dyDescent="0.2">
      <c r="A47" s="168">
        <v>43</v>
      </c>
      <c r="B47" s="173">
        <v>10.75</v>
      </c>
      <c r="C47" s="172"/>
      <c r="D47" s="172"/>
      <c r="E47" s="171"/>
      <c r="F47" s="171"/>
      <c r="G47" s="170"/>
      <c r="H47" s="171"/>
      <c r="I47" s="171"/>
      <c r="J47" s="168"/>
      <c r="K47" s="168"/>
      <c r="L47" s="168"/>
      <c r="N47" s="168"/>
    </row>
    <row r="48" spans="1:14" s="166" customFormat="1" ht="11.25" x14ac:dyDescent="0.2">
      <c r="A48" s="168">
        <v>44</v>
      </c>
      <c r="B48" s="173">
        <v>11</v>
      </c>
      <c r="C48" s="172"/>
      <c r="D48" s="172"/>
      <c r="E48" s="171"/>
      <c r="F48" s="171"/>
      <c r="G48" s="170"/>
      <c r="H48" s="171"/>
      <c r="I48" s="171"/>
      <c r="J48" s="168"/>
      <c r="K48" s="168"/>
      <c r="L48" s="168"/>
      <c r="N48" s="168"/>
    </row>
    <row r="49" spans="1:14" s="166" customFormat="1" ht="11.25" x14ac:dyDescent="0.2">
      <c r="A49" s="168">
        <v>45</v>
      </c>
      <c r="B49" s="173">
        <v>11.25</v>
      </c>
      <c r="C49" s="172"/>
      <c r="D49" s="172"/>
      <c r="E49" s="171"/>
      <c r="F49" s="171"/>
      <c r="G49" s="170"/>
      <c r="H49" s="171"/>
      <c r="I49" s="171"/>
      <c r="J49" s="168"/>
      <c r="K49" s="168"/>
      <c r="L49" s="168"/>
      <c r="N49" s="168"/>
    </row>
    <row r="50" spans="1:14" s="166" customFormat="1" ht="11.25" x14ac:dyDescent="0.2">
      <c r="A50" s="168">
        <v>46</v>
      </c>
      <c r="B50" s="173">
        <v>11.5</v>
      </c>
      <c r="C50" s="172" t="s">
        <v>250</v>
      </c>
      <c r="D50" s="172" t="s">
        <v>575</v>
      </c>
      <c r="E50" s="171">
        <v>2023</v>
      </c>
      <c r="F50" s="171">
        <v>25</v>
      </c>
      <c r="G50" s="170">
        <f>F50/A50</f>
        <v>0.54347826086956519</v>
      </c>
      <c r="H50" s="171" t="s">
        <v>67</v>
      </c>
      <c r="I50" s="171">
        <v>4</v>
      </c>
      <c r="J50" s="168"/>
      <c r="K50" s="168"/>
      <c r="L50" s="168"/>
      <c r="N50" s="168"/>
    </row>
    <row r="51" spans="1:14" s="166" customFormat="1" ht="11.25" x14ac:dyDescent="0.2">
      <c r="A51" s="168"/>
      <c r="B51" s="169"/>
      <c r="E51" s="168"/>
      <c r="F51" s="168"/>
      <c r="G51" s="167"/>
      <c r="H51" s="168"/>
      <c r="I51" s="168"/>
      <c r="J51" s="168"/>
      <c r="K51" s="168"/>
      <c r="L51" s="168"/>
      <c r="N51" s="168"/>
    </row>
    <row r="52" spans="1:14" s="166" customFormat="1" ht="11.25" x14ac:dyDescent="0.2">
      <c r="A52" s="168"/>
      <c r="B52" s="169"/>
      <c r="E52" s="168"/>
      <c r="F52" s="168"/>
      <c r="G52" s="167"/>
      <c r="H52" s="168"/>
      <c r="I52" s="168"/>
      <c r="J52" s="168"/>
      <c r="K52" s="168"/>
      <c r="L52" s="168"/>
      <c r="N52" s="168"/>
    </row>
    <row r="53" spans="1:14" s="166" customFormat="1" ht="11.25" x14ac:dyDescent="0.2">
      <c r="A53" s="168"/>
      <c r="B53" s="169"/>
      <c r="E53" s="168"/>
      <c r="F53" s="168"/>
      <c r="G53" s="167"/>
      <c r="H53" s="168"/>
      <c r="I53" s="168"/>
      <c r="J53" s="168"/>
      <c r="K53" s="168"/>
      <c r="L53" s="168"/>
      <c r="N53" s="168"/>
    </row>
    <row r="54" spans="1:14" s="166" customFormat="1" ht="11.25" x14ac:dyDescent="0.2">
      <c r="A54" s="168"/>
      <c r="B54" s="169"/>
      <c r="E54" s="168"/>
      <c r="F54" s="168"/>
      <c r="G54" s="167"/>
      <c r="H54" s="168"/>
      <c r="I54" s="168"/>
      <c r="J54" s="168"/>
      <c r="K54" s="168"/>
      <c r="L54" s="168"/>
      <c r="N54" s="168"/>
    </row>
    <row r="55" spans="1:14" s="166" customFormat="1" ht="11.25" x14ac:dyDescent="0.2">
      <c r="A55" s="168"/>
      <c r="B55" s="169"/>
      <c r="E55" s="168"/>
      <c r="F55" s="168"/>
      <c r="G55" s="167"/>
      <c r="H55" s="168"/>
      <c r="I55" s="168"/>
      <c r="J55" s="168"/>
      <c r="K55" s="168"/>
      <c r="L55" s="168"/>
      <c r="N55" s="168"/>
    </row>
    <row r="56" spans="1:14" s="166" customFormat="1" ht="11.25" x14ac:dyDescent="0.2">
      <c r="A56" s="168"/>
      <c r="B56" s="169"/>
      <c r="E56" s="168"/>
      <c r="F56" s="168"/>
      <c r="G56" s="167"/>
      <c r="H56" s="168"/>
      <c r="I56" s="168"/>
      <c r="J56" s="168"/>
      <c r="K56" s="168"/>
      <c r="L56" s="168"/>
      <c r="N56" s="168"/>
    </row>
    <row r="57" spans="1:14" s="166" customFormat="1" ht="11.25" x14ac:dyDescent="0.2">
      <c r="A57" s="168"/>
      <c r="B57" s="169"/>
      <c r="E57" s="168"/>
      <c r="F57" s="168"/>
      <c r="G57" s="167"/>
      <c r="H57" s="168"/>
      <c r="I57" s="168"/>
      <c r="J57" s="168"/>
      <c r="K57" s="168"/>
      <c r="L57" s="168"/>
      <c r="N57" s="168"/>
    </row>
    <row r="58" spans="1:14" s="166" customFormat="1" ht="11.25" x14ac:dyDescent="0.2">
      <c r="A58" s="168"/>
      <c r="B58" s="169"/>
      <c r="E58" s="168"/>
      <c r="F58" s="168"/>
      <c r="G58" s="167"/>
      <c r="H58" s="168"/>
      <c r="I58" s="168"/>
      <c r="J58" s="168"/>
      <c r="K58" s="168"/>
      <c r="L58" s="168"/>
      <c r="N58" s="168"/>
    </row>
    <row r="59" spans="1:14" s="166" customFormat="1" ht="11.25" x14ac:dyDescent="0.2">
      <c r="A59" s="168"/>
      <c r="B59" s="169"/>
      <c r="E59" s="168"/>
      <c r="F59" s="168"/>
      <c r="G59" s="167"/>
      <c r="H59" s="168"/>
      <c r="I59" s="168"/>
      <c r="J59" s="168"/>
      <c r="K59" s="168"/>
      <c r="L59" s="168"/>
      <c r="N59" s="168"/>
    </row>
    <row r="60" spans="1:14" s="166" customFormat="1" ht="11.25" x14ac:dyDescent="0.2">
      <c r="A60" s="168"/>
      <c r="B60" s="169"/>
      <c r="E60" s="168"/>
      <c r="F60" s="168"/>
      <c r="G60" s="167"/>
      <c r="H60" s="168"/>
      <c r="I60" s="168"/>
      <c r="J60" s="168"/>
      <c r="K60" s="168"/>
      <c r="L60" s="168"/>
      <c r="N60" s="164"/>
    </row>
    <row r="61" spans="1:14" s="162" customFormat="1" ht="11.25" x14ac:dyDescent="0.2">
      <c r="A61" s="164"/>
      <c r="B61" s="165"/>
      <c r="E61" s="164"/>
      <c r="F61" s="164"/>
      <c r="G61" s="163"/>
      <c r="H61" s="164"/>
      <c r="I61" s="164"/>
      <c r="J61" s="164"/>
      <c r="K61" s="164"/>
      <c r="L61" s="164"/>
      <c r="M61" s="166"/>
      <c r="N61" s="164"/>
    </row>
    <row r="62" spans="1:14" s="162" customFormat="1" x14ac:dyDescent="0.25">
      <c r="A62" s="164"/>
      <c r="B62" s="165"/>
      <c r="E62" s="164"/>
      <c r="F62" s="164"/>
      <c r="G62" s="163"/>
      <c r="H62" s="164"/>
      <c r="I62" s="164"/>
      <c r="J62" s="164"/>
      <c r="K62" s="164"/>
      <c r="L62" s="164"/>
      <c r="N62" s="1"/>
    </row>
    <row r="63" spans="1:14" x14ac:dyDescent="0.25">
      <c r="M63" s="162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7D039-7307-4EB3-BECD-20ADB3A9AABD}">
  <dimension ref="A1:Z77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18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5.85546875" style="118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20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156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12" t="s">
        <v>73</v>
      </c>
      <c r="H1" s="113" t="s">
        <v>164</v>
      </c>
      <c r="J1" s="138" t="s">
        <v>38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12" t="s">
        <v>73</v>
      </c>
      <c r="Q1" s="113" t="s">
        <v>164</v>
      </c>
      <c r="S1" s="138" t="s">
        <v>338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201</v>
      </c>
      <c r="B2" s="126"/>
      <c r="C2" s="127">
        <v>0</v>
      </c>
      <c r="D2" s="126"/>
      <c r="E2" s="126"/>
      <c r="F2" s="128">
        <f t="shared" ref="F2:F13" si="0">SUM(B2:E2)</f>
        <v>0</v>
      </c>
      <c r="G2" s="140">
        <v>1</v>
      </c>
      <c r="H2" s="130">
        <f t="shared" ref="H2:H13" si="1">F2/G2</f>
        <v>0</v>
      </c>
      <c r="J2" s="140" t="s">
        <v>350</v>
      </c>
      <c r="K2" s="127">
        <v>1</v>
      </c>
      <c r="L2" s="126"/>
      <c r="M2" s="126"/>
      <c r="N2" s="126"/>
      <c r="O2" s="128">
        <f t="shared" ref="O2:O13" si="2">SUM(K2:N2)</f>
        <v>1</v>
      </c>
      <c r="P2" s="140">
        <v>1</v>
      </c>
      <c r="Q2" s="130">
        <f t="shared" ref="Q2:Q13" si="3">O2/P2</f>
        <v>1</v>
      </c>
      <c r="S2" s="140" t="s">
        <v>345</v>
      </c>
      <c r="T2" s="127">
        <v>0</v>
      </c>
      <c r="U2" s="127">
        <v>2</v>
      </c>
      <c r="V2" s="127">
        <v>0</v>
      </c>
      <c r="W2" s="126"/>
      <c r="X2" s="128">
        <f t="shared" ref="X2:X13" si="4">SUM(T2:W2)</f>
        <v>2</v>
      </c>
      <c r="Y2" s="140">
        <v>1</v>
      </c>
      <c r="Z2" s="130">
        <f t="shared" ref="Z2:Z13" si="5">X2/Y2</f>
        <v>2</v>
      </c>
    </row>
    <row r="3" spans="1:26" s="44" customFormat="1" ht="9" x14ac:dyDescent="0.15">
      <c r="A3" s="125" t="s">
        <v>327</v>
      </c>
      <c r="B3" s="127">
        <v>7</v>
      </c>
      <c r="C3" s="127">
        <v>1</v>
      </c>
      <c r="D3" s="126"/>
      <c r="E3" s="126"/>
      <c r="F3" s="128">
        <f t="shared" si="0"/>
        <v>8</v>
      </c>
      <c r="G3" s="140">
        <v>1</v>
      </c>
      <c r="H3" s="130">
        <f t="shared" si="1"/>
        <v>8</v>
      </c>
      <c r="J3" s="140" t="s">
        <v>352</v>
      </c>
      <c r="K3" s="127">
        <v>7</v>
      </c>
      <c r="L3" s="126"/>
      <c r="M3" s="126"/>
      <c r="N3" s="126"/>
      <c r="O3" s="128">
        <f t="shared" si="2"/>
        <v>7</v>
      </c>
      <c r="P3" s="140">
        <v>1</v>
      </c>
      <c r="Q3" s="130">
        <f t="shared" si="3"/>
        <v>7</v>
      </c>
      <c r="S3" s="140" t="s">
        <v>268</v>
      </c>
      <c r="T3" s="127">
        <v>8</v>
      </c>
      <c r="U3" s="127">
        <v>8</v>
      </c>
      <c r="V3" s="126"/>
      <c r="W3" s="126"/>
      <c r="X3" s="128">
        <f t="shared" si="4"/>
        <v>16</v>
      </c>
      <c r="Y3" s="140">
        <v>1</v>
      </c>
      <c r="Z3" s="130">
        <f t="shared" si="5"/>
        <v>16</v>
      </c>
    </row>
    <row r="4" spans="1:26" s="44" customFormat="1" ht="9" x14ac:dyDescent="0.15">
      <c r="A4" s="125" t="s">
        <v>336</v>
      </c>
      <c r="B4" s="127">
        <v>6</v>
      </c>
      <c r="C4" s="127">
        <v>18</v>
      </c>
      <c r="D4" s="127">
        <v>3</v>
      </c>
      <c r="E4" s="126"/>
      <c r="F4" s="128">
        <f t="shared" si="0"/>
        <v>27</v>
      </c>
      <c r="G4" s="140">
        <v>2</v>
      </c>
      <c r="H4" s="130">
        <f t="shared" si="1"/>
        <v>13.5</v>
      </c>
      <c r="J4" s="140" t="s">
        <v>25</v>
      </c>
      <c r="K4" s="127">
        <v>1</v>
      </c>
      <c r="L4" s="126"/>
      <c r="M4" s="126"/>
      <c r="N4" s="126"/>
      <c r="O4" s="128">
        <f t="shared" si="2"/>
        <v>1</v>
      </c>
      <c r="P4" s="140">
        <v>1</v>
      </c>
      <c r="Q4" s="130">
        <f t="shared" si="3"/>
        <v>1</v>
      </c>
      <c r="S4" s="140" t="s">
        <v>31</v>
      </c>
      <c r="T4" s="126"/>
      <c r="U4" s="127">
        <v>1</v>
      </c>
      <c r="V4" s="126"/>
      <c r="W4" s="126"/>
      <c r="X4" s="128">
        <f t="shared" si="4"/>
        <v>1</v>
      </c>
      <c r="Y4" s="140">
        <v>1</v>
      </c>
      <c r="Z4" s="130">
        <f t="shared" si="5"/>
        <v>1</v>
      </c>
    </row>
    <row r="5" spans="1:26" s="44" customFormat="1" ht="9" x14ac:dyDescent="0.15">
      <c r="A5" s="125" t="s">
        <v>179</v>
      </c>
      <c r="B5" s="127">
        <v>0</v>
      </c>
      <c r="C5" s="127">
        <v>6</v>
      </c>
      <c r="D5" s="126"/>
      <c r="E5" s="126"/>
      <c r="F5" s="128">
        <f t="shared" si="0"/>
        <v>6</v>
      </c>
      <c r="G5" s="140">
        <v>3</v>
      </c>
      <c r="H5" s="130">
        <f t="shared" si="1"/>
        <v>2</v>
      </c>
      <c r="J5" s="140" t="s">
        <v>343</v>
      </c>
      <c r="K5" s="127">
        <v>3</v>
      </c>
      <c r="L5" s="126"/>
      <c r="M5" s="126"/>
      <c r="N5" s="126"/>
      <c r="O5" s="128">
        <f t="shared" si="2"/>
        <v>3</v>
      </c>
      <c r="P5" s="140">
        <v>2</v>
      </c>
      <c r="Q5" s="130">
        <f t="shared" si="3"/>
        <v>1.5</v>
      </c>
      <c r="S5" s="140" t="s">
        <v>348</v>
      </c>
      <c r="T5" s="127">
        <v>2</v>
      </c>
      <c r="U5" s="126"/>
      <c r="V5" s="126"/>
      <c r="W5" s="126"/>
      <c r="X5" s="128">
        <f t="shared" si="4"/>
        <v>2</v>
      </c>
      <c r="Y5" s="140">
        <v>1</v>
      </c>
      <c r="Z5" s="130">
        <f t="shared" si="5"/>
        <v>2</v>
      </c>
    </row>
    <row r="6" spans="1:26" s="44" customFormat="1" ht="9" x14ac:dyDescent="0.15">
      <c r="A6" s="125" t="s">
        <v>324</v>
      </c>
      <c r="B6" s="126"/>
      <c r="C6" s="127">
        <v>4</v>
      </c>
      <c r="D6" s="126"/>
      <c r="E6" s="126"/>
      <c r="F6" s="128">
        <f t="shared" si="0"/>
        <v>4</v>
      </c>
      <c r="G6" s="140">
        <v>3</v>
      </c>
      <c r="H6" s="130">
        <f t="shared" si="1"/>
        <v>1.3333333333333333</v>
      </c>
      <c r="J6" s="140" t="s">
        <v>181</v>
      </c>
      <c r="K6" s="127">
        <v>7</v>
      </c>
      <c r="L6" s="126"/>
      <c r="M6" s="126"/>
      <c r="N6" s="126"/>
      <c r="O6" s="128">
        <f t="shared" si="2"/>
        <v>7</v>
      </c>
      <c r="P6" s="140">
        <v>2</v>
      </c>
      <c r="Q6" s="130">
        <f t="shared" si="3"/>
        <v>3.5</v>
      </c>
      <c r="S6" s="140" t="s">
        <v>260</v>
      </c>
      <c r="T6" s="127">
        <v>0</v>
      </c>
      <c r="U6" s="126"/>
      <c r="V6" s="126"/>
      <c r="W6" s="126"/>
      <c r="X6" s="128">
        <f t="shared" si="4"/>
        <v>0</v>
      </c>
      <c r="Y6" s="140">
        <v>1</v>
      </c>
      <c r="Z6" s="130">
        <f t="shared" si="5"/>
        <v>0</v>
      </c>
    </row>
    <row r="7" spans="1:26" s="44" customFormat="1" ht="9" x14ac:dyDescent="0.15">
      <c r="A7" s="125" t="s">
        <v>346</v>
      </c>
      <c r="B7" s="127">
        <v>7</v>
      </c>
      <c r="C7" s="126"/>
      <c r="D7" s="126"/>
      <c r="E7" s="126"/>
      <c r="F7" s="128">
        <f t="shared" si="0"/>
        <v>7</v>
      </c>
      <c r="G7" s="140">
        <v>3</v>
      </c>
      <c r="H7" s="130">
        <f t="shared" si="1"/>
        <v>2.3333333333333335</v>
      </c>
      <c r="J7" s="140" t="s">
        <v>347</v>
      </c>
      <c r="K7" s="126"/>
      <c r="L7" s="127">
        <v>0</v>
      </c>
      <c r="M7" s="127">
        <v>0</v>
      </c>
      <c r="N7" s="127">
        <v>1</v>
      </c>
      <c r="O7" s="128">
        <f t="shared" si="2"/>
        <v>1</v>
      </c>
      <c r="P7" s="140">
        <v>2</v>
      </c>
      <c r="Q7" s="130">
        <f t="shared" si="3"/>
        <v>0.5</v>
      </c>
      <c r="S7" s="140" t="s">
        <v>145</v>
      </c>
      <c r="T7" s="126"/>
      <c r="U7" s="127">
        <v>0</v>
      </c>
      <c r="V7" s="127">
        <v>0</v>
      </c>
      <c r="W7" s="127">
        <v>0</v>
      </c>
      <c r="X7" s="128">
        <f t="shared" si="4"/>
        <v>0</v>
      </c>
      <c r="Y7" s="140">
        <v>1</v>
      </c>
      <c r="Z7" s="130">
        <f t="shared" si="5"/>
        <v>0</v>
      </c>
    </row>
    <row r="8" spans="1:26" s="44" customFormat="1" ht="9" x14ac:dyDescent="0.15">
      <c r="A8" s="125" t="s">
        <v>349</v>
      </c>
      <c r="B8" s="126"/>
      <c r="C8" s="127">
        <v>0</v>
      </c>
      <c r="D8" s="126"/>
      <c r="E8" s="126"/>
      <c r="F8" s="128">
        <f t="shared" si="0"/>
        <v>0</v>
      </c>
      <c r="G8" s="140">
        <v>3</v>
      </c>
      <c r="H8" s="130">
        <f t="shared" si="1"/>
        <v>0</v>
      </c>
      <c r="J8" s="140" t="s">
        <v>321</v>
      </c>
      <c r="K8" s="126"/>
      <c r="L8" s="127">
        <v>2</v>
      </c>
      <c r="M8" s="126"/>
      <c r="N8" s="126"/>
      <c r="O8" s="128">
        <f t="shared" si="2"/>
        <v>2</v>
      </c>
      <c r="P8" s="140">
        <v>3</v>
      </c>
      <c r="Q8" s="130">
        <f t="shared" si="3"/>
        <v>0.66666666666666663</v>
      </c>
      <c r="S8" s="140" t="s">
        <v>12</v>
      </c>
      <c r="T8" s="127">
        <v>7</v>
      </c>
      <c r="U8" s="126"/>
      <c r="V8" s="126"/>
      <c r="W8" s="126"/>
      <c r="X8" s="128">
        <f t="shared" si="4"/>
        <v>7</v>
      </c>
      <c r="Y8" s="140">
        <v>1</v>
      </c>
      <c r="Z8" s="130">
        <f t="shared" si="5"/>
        <v>7</v>
      </c>
    </row>
    <row r="9" spans="1:26" s="44" customFormat="1" ht="9" x14ac:dyDescent="0.15">
      <c r="A9" s="125" t="s">
        <v>351</v>
      </c>
      <c r="B9" s="127">
        <v>11</v>
      </c>
      <c r="C9" s="127">
        <v>5</v>
      </c>
      <c r="D9" s="126"/>
      <c r="E9" s="126"/>
      <c r="F9" s="128">
        <f t="shared" si="0"/>
        <v>16</v>
      </c>
      <c r="G9" s="140">
        <v>3</v>
      </c>
      <c r="H9" s="130">
        <f t="shared" si="1"/>
        <v>5.333333333333333</v>
      </c>
      <c r="J9" s="140" t="s">
        <v>43</v>
      </c>
      <c r="K9" s="126"/>
      <c r="L9" s="127">
        <v>8</v>
      </c>
      <c r="M9" s="127">
        <v>0</v>
      </c>
      <c r="N9" s="127">
        <v>2</v>
      </c>
      <c r="O9" s="128">
        <f t="shared" si="2"/>
        <v>10</v>
      </c>
      <c r="P9" s="140">
        <v>3</v>
      </c>
      <c r="Q9" s="130">
        <f t="shared" si="3"/>
        <v>3.3333333333333335</v>
      </c>
      <c r="S9" s="140" t="s">
        <v>353</v>
      </c>
      <c r="T9" s="127">
        <v>2</v>
      </c>
      <c r="U9" s="126"/>
      <c r="V9" s="126"/>
      <c r="W9" s="126"/>
      <c r="X9" s="128">
        <f t="shared" si="4"/>
        <v>2</v>
      </c>
      <c r="Y9" s="140">
        <v>1</v>
      </c>
      <c r="Z9" s="130">
        <f t="shared" si="5"/>
        <v>2</v>
      </c>
    </row>
    <row r="10" spans="1:26" s="44" customFormat="1" ht="9" x14ac:dyDescent="0.15">
      <c r="A10" s="125" t="s">
        <v>339</v>
      </c>
      <c r="B10" s="127">
        <v>7</v>
      </c>
      <c r="C10" s="127">
        <v>2</v>
      </c>
      <c r="D10" s="126"/>
      <c r="E10" s="126"/>
      <c r="F10" s="128">
        <f t="shared" si="0"/>
        <v>9</v>
      </c>
      <c r="G10" s="140">
        <v>4</v>
      </c>
      <c r="H10" s="130">
        <f t="shared" si="1"/>
        <v>2.25</v>
      </c>
      <c r="J10" s="140" t="s">
        <v>308</v>
      </c>
      <c r="K10" s="126"/>
      <c r="L10" s="127">
        <v>0</v>
      </c>
      <c r="M10" s="126"/>
      <c r="N10" s="126"/>
      <c r="O10" s="128">
        <f t="shared" si="2"/>
        <v>0</v>
      </c>
      <c r="P10" s="140">
        <v>3</v>
      </c>
      <c r="Q10" s="130">
        <f t="shared" si="3"/>
        <v>0</v>
      </c>
      <c r="S10" s="140" t="s">
        <v>344</v>
      </c>
      <c r="T10" s="127">
        <v>0</v>
      </c>
      <c r="U10" s="126"/>
      <c r="V10" s="126"/>
      <c r="W10" s="126"/>
      <c r="X10" s="128">
        <f t="shared" si="4"/>
        <v>0</v>
      </c>
      <c r="Y10" s="140">
        <v>3</v>
      </c>
      <c r="Z10" s="130">
        <f t="shared" si="5"/>
        <v>0</v>
      </c>
    </row>
    <row r="11" spans="1:26" s="44" customFormat="1" ht="9" x14ac:dyDescent="0.15">
      <c r="A11" s="125" t="s">
        <v>284</v>
      </c>
      <c r="B11" s="127">
        <v>9</v>
      </c>
      <c r="C11" s="127">
        <v>8</v>
      </c>
      <c r="D11" s="126"/>
      <c r="E11" s="126"/>
      <c r="F11" s="128">
        <f t="shared" si="0"/>
        <v>17</v>
      </c>
      <c r="G11" s="140">
        <v>5</v>
      </c>
      <c r="H11" s="130">
        <f t="shared" si="1"/>
        <v>3.4</v>
      </c>
      <c r="J11" s="140" t="s">
        <v>340</v>
      </c>
      <c r="K11" s="126"/>
      <c r="L11" s="127">
        <v>13</v>
      </c>
      <c r="M11" s="127">
        <v>0</v>
      </c>
      <c r="N11" s="127">
        <v>0</v>
      </c>
      <c r="O11" s="128">
        <f t="shared" si="2"/>
        <v>13</v>
      </c>
      <c r="P11" s="140">
        <v>7</v>
      </c>
      <c r="Q11" s="130">
        <f t="shared" si="3"/>
        <v>1.8571428571428572</v>
      </c>
      <c r="S11" s="140" t="s">
        <v>342</v>
      </c>
      <c r="T11" s="127">
        <v>0</v>
      </c>
      <c r="U11" s="126"/>
      <c r="V11" s="126"/>
      <c r="W11" s="126"/>
      <c r="X11" s="128">
        <f t="shared" si="4"/>
        <v>0</v>
      </c>
      <c r="Y11" s="140">
        <v>14</v>
      </c>
      <c r="Z11" s="130">
        <f t="shared" si="5"/>
        <v>0</v>
      </c>
    </row>
    <row r="12" spans="1:26" s="44" customFormat="1" ht="9" x14ac:dyDescent="0.15">
      <c r="A12" s="125" t="s">
        <v>209</v>
      </c>
      <c r="B12" s="127">
        <v>0</v>
      </c>
      <c r="C12" s="127">
        <v>0</v>
      </c>
      <c r="D12" s="127">
        <v>7</v>
      </c>
      <c r="E12" s="139"/>
      <c r="F12" s="128">
        <f t="shared" si="0"/>
        <v>7</v>
      </c>
      <c r="G12" s="140">
        <v>20</v>
      </c>
      <c r="H12" s="130">
        <f t="shared" si="1"/>
        <v>0.35</v>
      </c>
      <c r="J12" s="140" t="s">
        <v>295</v>
      </c>
      <c r="K12" s="127">
        <v>15</v>
      </c>
      <c r="L12" s="127">
        <v>3</v>
      </c>
      <c r="M12" s="127">
        <v>2</v>
      </c>
      <c r="N12" s="126"/>
      <c r="O12" s="128">
        <f t="shared" si="2"/>
        <v>20</v>
      </c>
      <c r="P12" s="140">
        <v>25</v>
      </c>
      <c r="Q12" s="130">
        <f t="shared" si="3"/>
        <v>0.8</v>
      </c>
      <c r="S12" s="140" t="s">
        <v>341</v>
      </c>
      <c r="T12" s="126"/>
      <c r="U12" s="127">
        <v>10</v>
      </c>
      <c r="V12" s="127">
        <v>8</v>
      </c>
      <c r="W12" s="127">
        <v>9</v>
      </c>
      <c r="X12" s="128">
        <f t="shared" si="4"/>
        <v>27</v>
      </c>
      <c r="Y12" s="140">
        <v>16</v>
      </c>
      <c r="Z12" s="130">
        <f t="shared" si="5"/>
        <v>1.6875</v>
      </c>
    </row>
    <row r="13" spans="1:26" s="44" customFormat="1" ht="9" x14ac:dyDescent="0.15">
      <c r="A13" s="125" t="s">
        <v>157</v>
      </c>
      <c r="B13" s="127">
        <v>18</v>
      </c>
      <c r="C13" s="127">
        <v>12</v>
      </c>
      <c r="D13" s="127">
        <v>13</v>
      </c>
      <c r="E13" s="139"/>
      <c r="F13" s="128">
        <f t="shared" si="0"/>
        <v>43</v>
      </c>
      <c r="G13" s="140">
        <v>29</v>
      </c>
      <c r="H13" s="130">
        <f t="shared" si="1"/>
        <v>1.4827586206896552</v>
      </c>
      <c r="J13" s="140" t="s">
        <v>98</v>
      </c>
      <c r="K13" s="126"/>
      <c r="L13" s="127">
        <v>14</v>
      </c>
      <c r="M13" s="127">
        <v>24</v>
      </c>
      <c r="N13" s="127">
        <v>10</v>
      </c>
      <c r="O13" s="128">
        <f t="shared" si="2"/>
        <v>48</v>
      </c>
      <c r="P13" s="140">
        <v>30</v>
      </c>
      <c r="Q13" s="130">
        <f t="shared" si="3"/>
        <v>1.6</v>
      </c>
      <c r="S13" s="140" t="s">
        <v>1</v>
      </c>
      <c r="T13" s="126"/>
      <c r="U13" s="127">
        <v>10</v>
      </c>
      <c r="V13" s="127">
        <v>15</v>
      </c>
      <c r="W13" s="127">
        <v>15</v>
      </c>
      <c r="X13" s="128">
        <f t="shared" si="4"/>
        <v>40</v>
      </c>
      <c r="Y13" s="140">
        <v>36</v>
      </c>
      <c r="Z13" s="130">
        <f t="shared" si="5"/>
        <v>1.1111111111111112</v>
      </c>
    </row>
    <row r="14" spans="1:26" s="44" customFormat="1" ht="9" x14ac:dyDescent="0.15">
      <c r="B14" s="46"/>
      <c r="C14" s="46"/>
      <c r="D14" s="46"/>
      <c r="E14" s="46"/>
      <c r="F14" s="47"/>
      <c r="G14" s="132"/>
      <c r="H14" s="110"/>
      <c r="K14" s="46"/>
      <c r="L14" s="46"/>
      <c r="M14" s="46"/>
      <c r="N14" s="46"/>
      <c r="O14" s="47"/>
      <c r="P14" s="132"/>
      <c r="Q14" s="110"/>
      <c r="T14" s="46"/>
      <c r="U14" s="46"/>
      <c r="V14" s="46"/>
      <c r="W14" s="46"/>
      <c r="X14" s="47"/>
      <c r="Y14" s="132"/>
      <c r="Z14" s="110"/>
    </row>
    <row r="15" spans="1:26" s="44" customFormat="1" ht="9" x14ac:dyDescent="0.15">
      <c r="B15" s="47">
        <f>SUM(B2:B13)</f>
        <v>65</v>
      </c>
      <c r="C15" s="47">
        <f>SUM(C2:C13)</f>
        <v>56</v>
      </c>
      <c r="D15" s="47">
        <f>SUM(D2:D13)</f>
        <v>23</v>
      </c>
      <c r="E15" s="47">
        <f>SUM(E2:E13)</f>
        <v>0</v>
      </c>
      <c r="F15" s="51">
        <f>SUM(F2:F14)</f>
        <v>144</v>
      </c>
      <c r="G15" s="141">
        <f>SUM(G2:G14)</f>
        <v>77</v>
      </c>
      <c r="H15" s="110"/>
      <c r="K15" s="47">
        <f t="shared" ref="K15:P15" si="6">SUM(K2:K14)</f>
        <v>34</v>
      </c>
      <c r="L15" s="47">
        <f t="shared" si="6"/>
        <v>40</v>
      </c>
      <c r="M15" s="47">
        <f t="shared" si="6"/>
        <v>26</v>
      </c>
      <c r="N15" s="47">
        <f t="shared" si="6"/>
        <v>13</v>
      </c>
      <c r="O15" s="51">
        <f t="shared" si="6"/>
        <v>113</v>
      </c>
      <c r="P15" s="141">
        <f t="shared" si="6"/>
        <v>80</v>
      </c>
      <c r="Q15" s="110"/>
      <c r="T15" s="47">
        <f t="shared" ref="T15:Y15" si="7">SUM(T2:T14)</f>
        <v>19</v>
      </c>
      <c r="U15" s="47">
        <f t="shared" si="7"/>
        <v>31</v>
      </c>
      <c r="V15" s="47">
        <f t="shared" si="7"/>
        <v>23</v>
      </c>
      <c r="W15" s="47">
        <f t="shared" si="7"/>
        <v>24</v>
      </c>
      <c r="X15" s="51">
        <f t="shared" si="7"/>
        <v>97</v>
      </c>
      <c r="Y15" s="141">
        <f t="shared" si="7"/>
        <v>77</v>
      </c>
      <c r="Z15" s="110"/>
    </row>
    <row r="16" spans="1:26" s="44" customFormat="1" ht="9" x14ac:dyDescent="0.15">
      <c r="B16" s="46"/>
      <c r="C16" s="46"/>
      <c r="D16" s="46"/>
      <c r="E16" s="46"/>
      <c r="F16" s="46"/>
      <c r="G16" s="111"/>
      <c r="H16" s="110"/>
      <c r="K16" s="46"/>
      <c r="L16" s="46"/>
      <c r="M16" s="46"/>
      <c r="N16" s="46"/>
      <c r="O16" s="46"/>
      <c r="P16" s="111"/>
      <c r="Q16" s="110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B17" s="46"/>
      <c r="C17" s="46"/>
      <c r="D17" s="46"/>
      <c r="E17" s="46"/>
      <c r="F17" s="46"/>
      <c r="G17" s="111"/>
      <c r="H17" s="110"/>
      <c r="K17" s="46"/>
      <c r="L17" s="46"/>
      <c r="M17" s="46"/>
      <c r="N17" s="46"/>
      <c r="O17" s="46"/>
      <c r="P17" s="111"/>
      <c r="Q17" s="110"/>
      <c r="R17" s="53"/>
      <c r="T17" s="46"/>
      <c r="U17" s="46"/>
      <c r="V17" s="46"/>
      <c r="W17" s="46"/>
      <c r="X17" s="46"/>
      <c r="Y17" s="111"/>
      <c r="Z17" s="110"/>
    </row>
    <row r="18" spans="1:26" s="44" customFormat="1" ht="9" x14ac:dyDescent="0.15">
      <c r="A18" s="138" t="s">
        <v>354</v>
      </c>
      <c r="B18" s="46">
        <v>1</v>
      </c>
      <c r="C18" s="46">
        <v>2</v>
      </c>
      <c r="D18" s="46">
        <v>3</v>
      </c>
      <c r="E18" s="46">
        <v>4</v>
      </c>
      <c r="F18" s="46" t="s">
        <v>26</v>
      </c>
      <c r="G18" s="112" t="s">
        <v>73</v>
      </c>
      <c r="H18" s="113" t="s">
        <v>164</v>
      </c>
      <c r="J18" s="138" t="s">
        <v>250</v>
      </c>
      <c r="K18" s="46">
        <v>1</v>
      </c>
      <c r="L18" s="46">
        <v>2</v>
      </c>
      <c r="M18" s="46">
        <v>3</v>
      </c>
      <c r="N18" s="46">
        <v>4</v>
      </c>
      <c r="O18" s="46" t="s">
        <v>26</v>
      </c>
      <c r="P18" s="112" t="s">
        <v>73</v>
      </c>
      <c r="Q18" s="113" t="s">
        <v>164</v>
      </c>
      <c r="R18" s="53"/>
      <c r="S18" s="138" t="s">
        <v>52</v>
      </c>
      <c r="T18" s="46">
        <v>1</v>
      </c>
      <c r="U18" s="46">
        <v>2</v>
      </c>
      <c r="V18" s="46">
        <v>3</v>
      </c>
      <c r="W18" s="46">
        <v>4</v>
      </c>
      <c r="X18" s="46" t="s">
        <v>26</v>
      </c>
      <c r="Y18" s="112" t="s">
        <v>73</v>
      </c>
      <c r="Z18" s="113" t="s">
        <v>164</v>
      </c>
    </row>
    <row r="19" spans="1:26" s="44" customFormat="1" ht="9" x14ac:dyDescent="0.15">
      <c r="A19" s="140" t="s">
        <v>337</v>
      </c>
      <c r="B19" s="126"/>
      <c r="C19" s="127">
        <v>0</v>
      </c>
      <c r="D19" s="126"/>
      <c r="E19" s="126"/>
      <c r="F19" s="128">
        <f t="shared" ref="F19:F30" si="8">SUM(B19:E19)</f>
        <v>0</v>
      </c>
      <c r="G19" s="140">
        <v>1</v>
      </c>
      <c r="H19" s="134">
        <f t="shared" ref="H19:H30" si="9">F19/G19</f>
        <v>0</v>
      </c>
      <c r="J19" s="140" t="s">
        <v>7</v>
      </c>
      <c r="K19" s="127">
        <v>1</v>
      </c>
      <c r="L19" s="127">
        <v>1</v>
      </c>
      <c r="M19" s="127">
        <v>0</v>
      </c>
      <c r="N19" s="139"/>
      <c r="O19" s="128">
        <f t="shared" ref="O19:O30" si="10">SUM(K19:N19)</f>
        <v>2</v>
      </c>
      <c r="P19" s="140">
        <v>1</v>
      </c>
      <c r="Q19" s="135">
        <f t="shared" ref="Q19:Q30" si="11">O19/P19</f>
        <v>2</v>
      </c>
      <c r="R19" s="53"/>
      <c r="S19" s="140" t="s">
        <v>360</v>
      </c>
      <c r="T19" s="126"/>
      <c r="U19" s="127">
        <v>1</v>
      </c>
      <c r="V19" s="127">
        <v>0</v>
      </c>
      <c r="W19" s="127">
        <v>2</v>
      </c>
      <c r="X19" s="128">
        <f t="shared" ref="X19:X30" si="12">SUM(T19:W19)</f>
        <v>3</v>
      </c>
      <c r="Y19" s="140">
        <v>1</v>
      </c>
      <c r="Z19" s="135">
        <f t="shared" ref="Z19:Z30" si="13">X19/Y19</f>
        <v>3</v>
      </c>
    </row>
    <row r="20" spans="1:26" s="44" customFormat="1" ht="9" x14ac:dyDescent="0.15">
      <c r="A20" s="140" t="s">
        <v>63</v>
      </c>
      <c r="B20" s="127">
        <v>2</v>
      </c>
      <c r="C20" s="127">
        <v>1</v>
      </c>
      <c r="D20" s="127">
        <v>0</v>
      </c>
      <c r="E20" s="126"/>
      <c r="F20" s="128">
        <f t="shared" si="8"/>
        <v>3</v>
      </c>
      <c r="G20" s="140">
        <v>1</v>
      </c>
      <c r="H20" s="134">
        <f t="shared" si="9"/>
        <v>3</v>
      </c>
      <c r="J20" s="140" t="s">
        <v>365</v>
      </c>
      <c r="K20" s="127">
        <v>0</v>
      </c>
      <c r="L20" s="127">
        <v>9</v>
      </c>
      <c r="M20" s="127">
        <v>8</v>
      </c>
      <c r="N20" s="139"/>
      <c r="O20" s="128">
        <f t="shared" si="10"/>
        <v>17</v>
      </c>
      <c r="P20" s="140">
        <v>2</v>
      </c>
      <c r="Q20" s="135">
        <f t="shared" si="11"/>
        <v>8.5</v>
      </c>
      <c r="R20" s="53"/>
      <c r="S20" s="140" t="s">
        <v>362</v>
      </c>
      <c r="T20" s="127">
        <v>0</v>
      </c>
      <c r="U20" s="127">
        <v>6</v>
      </c>
      <c r="V20" s="126"/>
      <c r="W20" s="126"/>
      <c r="X20" s="128">
        <f t="shared" si="12"/>
        <v>6</v>
      </c>
      <c r="Y20" s="140">
        <v>1</v>
      </c>
      <c r="Z20" s="135">
        <f t="shared" si="13"/>
        <v>6</v>
      </c>
    </row>
    <row r="21" spans="1:26" s="44" customFormat="1" ht="9" x14ac:dyDescent="0.15">
      <c r="A21" s="140" t="s">
        <v>280</v>
      </c>
      <c r="B21" s="127">
        <v>10</v>
      </c>
      <c r="C21" s="127">
        <v>10</v>
      </c>
      <c r="D21" s="126"/>
      <c r="E21" s="126"/>
      <c r="F21" s="128">
        <f t="shared" si="8"/>
        <v>20</v>
      </c>
      <c r="G21" s="140">
        <v>1</v>
      </c>
      <c r="H21" s="134">
        <f t="shared" si="9"/>
        <v>20</v>
      </c>
      <c r="J21" s="140" t="s">
        <v>367</v>
      </c>
      <c r="K21" s="127">
        <v>2</v>
      </c>
      <c r="L21" s="126"/>
      <c r="M21" s="126"/>
      <c r="N21" s="126"/>
      <c r="O21" s="128">
        <f t="shared" si="10"/>
        <v>2</v>
      </c>
      <c r="P21" s="140">
        <v>2</v>
      </c>
      <c r="Q21" s="135">
        <f t="shared" si="11"/>
        <v>1</v>
      </c>
      <c r="R21" s="53"/>
      <c r="S21" s="140" t="s">
        <v>233</v>
      </c>
      <c r="T21" s="127">
        <v>2</v>
      </c>
      <c r="U21" s="127">
        <v>1</v>
      </c>
      <c r="V21" s="126"/>
      <c r="W21" s="126"/>
      <c r="X21" s="128">
        <f t="shared" si="12"/>
        <v>3</v>
      </c>
      <c r="Y21" s="140">
        <v>1</v>
      </c>
      <c r="Z21" s="135">
        <f t="shared" si="13"/>
        <v>3</v>
      </c>
    </row>
    <row r="22" spans="1:26" s="44" customFormat="1" ht="9" x14ac:dyDescent="0.15">
      <c r="A22" s="140" t="s">
        <v>220</v>
      </c>
      <c r="B22" s="127">
        <v>8</v>
      </c>
      <c r="C22" s="126"/>
      <c r="D22" s="126"/>
      <c r="E22" s="126"/>
      <c r="F22" s="128">
        <f t="shared" si="8"/>
        <v>8</v>
      </c>
      <c r="G22" s="140">
        <v>2</v>
      </c>
      <c r="H22" s="134">
        <f t="shared" si="9"/>
        <v>4</v>
      </c>
      <c r="J22" s="140" t="s">
        <v>363</v>
      </c>
      <c r="K22" s="126"/>
      <c r="L22" s="127">
        <v>2</v>
      </c>
      <c r="M22" s="127">
        <v>18</v>
      </c>
      <c r="N22" s="127">
        <v>1</v>
      </c>
      <c r="O22" s="128">
        <f t="shared" si="10"/>
        <v>21</v>
      </c>
      <c r="P22" s="140">
        <v>3</v>
      </c>
      <c r="Q22" s="135">
        <f t="shared" si="11"/>
        <v>7</v>
      </c>
      <c r="S22" s="140" t="s">
        <v>317</v>
      </c>
      <c r="T22" s="126"/>
      <c r="U22" s="127">
        <v>6</v>
      </c>
      <c r="V22" s="127">
        <v>0</v>
      </c>
      <c r="W22" s="127">
        <v>24</v>
      </c>
      <c r="X22" s="128">
        <f t="shared" si="12"/>
        <v>30</v>
      </c>
      <c r="Y22" s="140">
        <v>1</v>
      </c>
      <c r="Z22" s="135">
        <f t="shared" si="13"/>
        <v>30</v>
      </c>
    </row>
    <row r="23" spans="1:26" s="44" customFormat="1" ht="9" x14ac:dyDescent="0.15">
      <c r="A23" s="140" t="s">
        <v>46</v>
      </c>
      <c r="B23" s="127">
        <v>1</v>
      </c>
      <c r="C23" s="127">
        <v>1</v>
      </c>
      <c r="D23" s="126"/>
      <c r="E23" s="126"/>
      <c r="F23" s="128">
        <f t="shared" si="8"/>
        <v>2</v>
      </c>
      <c r="G23" s="140">
        <v>4</v>
      </c>
      <c r="H23" s="134">
        <f t="shared" si="9"/>
        <v>0.5</v>
      </c>
      <c r="J23" s="140" t="s">
        <v>182</v>
      </c>
      <c r="K23" s="126"/>
      <c r="L23" s="127">
        <v>10</v>
      </c>
      <c r="M23" s="127">
        <v>8</v>
      </c>
      <c r="N23" s="127">
        <v>4</v>
      </c>
      <c r="O23" s="128">
        <f t="shared" si="10"/>
        <v>22</v>
      </c>
      <c r="P23" s="140">
        <v>3</v>
      </c>
      <c r="Q23" s="135">
        <f t="shared" si="11"/>
        <v>7.333333333333333</v>
      </c>
      <c r="S23" s="140" t="s">
        <v>366</v>
      </c>
      <c r="T23" s="126"/>
      <c r="U23" s="127">
        <v>6</v>
      </c>
      <c r="V23" s="126"/>
      <c r="W23" s="126"/>
      <c r="X23" s="128">
        <f t="shared" si="12"/>
        <v>6</v>
      </c>
      <c r="Y23" s="140">
        <v>3</v>
      </c>
      <c r="Z23" s="135">
        <f t="shared" si="13"/>
        <v>2</v>
      </c>
    </row>
    <row r="24" spans="1:26" s="44" customFormat="1" ht="9" x14ac:dyDescent="0.15">
      <c r="A24" s="140" t="s">
        <v>191</v>
      </c>
      <c r="B24" s="126"/>
      <c r="C24" s="127">
        <v>0</v>
      </c>
      <c r="D24" s="126"/>
      <c r="E24" s="126"/>
      <c r="F24" s="128">
        <f t="shared" si="8"/>
        <v>0</v>
      </c>
      <c r="G24" s="140">
        <v>4</v>
      </c>
      <c r="H24" s="134">
        <f t="shared" si="9"/>
        <v>0</v>
      </c>
      <c r="J24" s="140" t="s">
        <v>356</v>
      </c>
      <c r="K24" s="127">
        <v>1</v>
      </c>
      <c r="L24" s="126"/>
      <c r="M24" s="126"/>
      <c r="N24" s="126"/>
      <c r="O24" s="128">
        <f t="shared" si="10"/>
        <v>1</v>
      </c>
      <c r="P24" s="140">
        <v>5</v>
      </c>
      <c r="Q24" s="135">
        <f t="shared" si="11"/>
        <v>0.2</v>
      </c>
      <c r="S24" s="140" t="s">
        <v>205</v>
      </c>
      <c r="T24" s="127">
        <v>3</v>
      </c>
      <c r="U24" s="126"/>
      <c r="V24" s="126"/>
      <c r="W24" s="126"/>
      <c r="X24" s="128">
        <f t="shared" si="12"/>
        <v>3</v>
      </c>
      <c r="Y24" s="140">
        <v>3</v>
      </c>
      <c r="Z24" s="135">
        <f t="shared" si="13"/>
        <v>1</v>
      </c>
    </row>
    <row r="25" spans="1:26" s="44" customFormat="1" ht="9" x14ac:dyDescent="0.15">
      <c r="A25" s="140" t="s">
        <v>364</v>
      </c>
      <c r="B25" s="127">
        <v>11</v>
      </c>
      <c r="C25" s="127">
        <v>0</v>
      </c>
      <c r="D25" s="126"/>
      <c r="E25" s="126"/>
      <c r="F25" s="128">
        <f t="shared" si="8"/>
        <v>11</v>
      </c>
      <c r="G25" s="140">
        <v>6</v>
      </c>
      <c r="H25" s="134">
        <f t="shared" si="9"/>
        <v>1.8333333333333333</v>
      </c>
      <c r="J25" s="140" t="s">
        <v>300</v>
      </c>
      <c r="K25" s="126"/>
      <c r="L25" s="127">
        <v>13</v>
      </c>
      <c r="M25" s="126"/>
      <c r="N25" s="126"/>
      <c r="O25" s="128">
        <f t="shared" si="10"/>
        <v>13</v>
      </c>
      <c r="P25" s="140">
        <v>6</v>
      </c>
      <c r="Q25" s="135">
        <f t="shared" si="11"/>
        <v>2.1666666666666665</v>
      </c>
      <c r="S25" s="140" t="s">
        <v>359</v>
      </c>
      <c r="T25" s="127">
        <v>10</v>
      </c>
      <c r="U25" s="127">
        <v>2</v>
      </c>
      <c r="V25" s="127">
        <v>6</v>
      </c>
      <c r="W25" s="139"/>
      <c r="X25" s="128">
        <f t="shared" si="12"/>
        <v>18</v>
      </c>
      <c r="Y25" s="140">
        <v>5</v>
      </c>
      <c r="Z25" s="135">
        <f t="shared" si="13"/>
        <v>3.6</v>
      </c>
    </row>
    <row r="26" spans="1:26" s="44" customFormat="1" ht="9" x14ac:dyDescent="0.15">
      <c r="A26" s="140" t="s">
        <v>19</v>
      </c>
      <c r="B26" s="126"/>
      <c r="C26" s="127">
        <v>7</v>
      </c>
      <c r="D26" s="126"/>
      <c r="E26" s="126"/>
      <c r="F26" s="128">
        <f t="shared" si="8"/>
        <v>7</v>
      </c>
      <c r="G26" s="140">
        <v>8</v>
      </c>
      <c r="H26" s="134">
        <f t="shared" si="9"/>
        <v>0.875</v>
      </c>
      <c r="J26" s="140" t="s">
        <v>361</v>
      </c>
      <c r="K26" s="126"/>
      <c r="L26" s="127">
        <v>0</v>
      </c>
      <c r="M26" s="127">
        <v>0</v>
      </c>
      <c r="N26" s="127">
        <v>1</v>
      </c>
      <c r="O26" s="128">
        <f t="shared" si="10"/>
        <v>1</v>
      </c>
      <c r="P26" s="140">
        <v>9</v>
      </c>
      <c r="Q26" s="135">
        <f t="shared" si="11"/>
        <v>0.1111111111111111</v>
      </c>
      <c r="S26" s="140" t="s">
        <v>6</v>
      </c>
      <c r="T26" s="127">
        <v>8</v>
      </c>
      <c r="U26" s="127">
        <v>13</v>
      </c>
      <c r="V26" s="127">
        <v>1</v>
      </c>
      <c r="W26" s="139"/>
      <c r="X26" s="128">
        <f t="shared" si="12"/>
        <v>22</v>
      </c>
      <c r="Y26" s="140">
        <v>5</v>
      </c>
      <c r="Z26" s="135">
        <f t="shared" si="13"/>
        <v>4.4000000000000004</v>
      </c>
    </row>
    <row r="27" spans="1:26" s="44" customFormat="1" ht="9" x14ac:dyDescent="0.15">
      <c r="A27" s="140" t="s">
        <v>130</v>
      </c>
      <c r="B27" s="126"/>
      <c r="C27" s="127">
        <v>4</v>
      </c>
      <c r="D27" s="127">
        <v>9</v>
      </c>
      <c r="E27" s="127">
        <v>2</v>
      </c>
      <c r="F27" s="128">
        <f t="shared" si="8"/>
        <v>15</v>
      </c>
      <c r="G27" s="140">
        <v>9</v>
      </c>
      <c r="H27" s="134">
        <f t="shared" si="9"/>
        <v>1.6666666666666667</v>
      </c>
      <c r="J27" s="140" t="s">
        <v>358</v>
      </c>
      <c r="K27" s="127">
        <v>1</v>
      </c>
      <c r="L27" s="127">
        <v>14</v>
      </c>
      <c r="M27" s="127">
        <v>0</v>
      </c>
      <c r="N27" s="139"/>
      <c r="O27" s="128">
        <f t="shared" si="10"/>
        <v>15</v>
      </c>
      <c r="P27" s="140">
        <v>10</v>
      </c>
      <c r="Q27" s="135">
        <f t="shared" si="11"/>
        <v>1.5</v>
      </c>
      <c r="S27" s="140" t="s">
        <v>234</v>
      </c>
      <c r="T27" s="127">
        <v>9</v>
      </c>
      <c r="U27" s="127">
        <v>9</v>
      </c>
      <c r="V27" s="126"/>
      <c r="W27" s="126"/>
      <c r="X27" s="128">
        <f t="shared" si="12"/>
        <v>18</v>
      </c>
      <c r="Y27" s="140">
        <v>7</v>
      </c>
      <c r="Z27" s="135">
        <f t="shared" si="13"/>
        <v>2.5714285714285716</v>
      </c>
    </row>
    <row r="28" spans="1:26" s="44" customFormat="1" ht="9" x14ac:dyDescent="0.15">
      <c r="A28" s="140" t="s">
        <v>282</v>
      </c>
      <c r="B28" s="126"/>
      <c r="C28" s="127">
        <v>0</v>
      </c>
      <c r="D28" s="127">
        <v>7</v>
      </c>
      <c r="E28" s="127">
        <v>0</v>
      </c>
      <c r="F28" s="128">
        <f t="shared" si="8"/>
        <v>7</v>
      </c>
      <c r="G28" s="140">
        <v>13</v>
      </c>
      <c r="H28" s="134">
        <f t="shared" si="9"/>
        <v>0.53846153846153844</v>
      </c>
      <c r="J28" s="140" t="s">
        <v>296</v>
      </c>
      <c r="K28" s="126"/>
      <c r="L28" s="127">
        <v>16</v>
      </c>
      <c r="M28" s="126"/>
      <c r="N28" s="126"/>
      <c r="O28" s="128">
        <f t="shared" si="10"/>
        <v>16</v>
      </c>
      <c r="P28" s="140">
        <v>10</v>
      </c>
      <c r="Q28" s="135">
        <f t="shared" si="11"/>
        <v>1.6</v>
      </c>
      <c r="S28" s="140" t="s">
        <v>292</v>
      </c>
      <c r="T28" s="127">
        <v>17</v>
      </c>
      <c r="U28" s="127">
        <v>5</v>
      </c>
      <c r="V28" s="127">
        <v>0</v>
      </c>
      <c r="W28" s="126"/>
      <c r="X28" s="128">
        <f t="shared" si="12"/>
        <v>22</v>
      </c>
      <c r="Y28" s="140">
        <v>13</v>
      </c>
      <c r="Z28" s="135">
        <f t="shared" si="13"/>
        <v>1.6923076923076923</v>
      </c>
    </row>
    <row r="29" spans="1:26" s="44" customFormat="1" ht="9" x14ac:dyDescent="0.15">
      <c r="A29" s="140" t="s">
        <v>135</v>
      </c>
      <c r="B29" s="126"/>
      <c r="C29" s="127">
        <v>7</v>
      </c>
      <c r="D29" s="127">
        <v>18</v>
      </c>
      <c r="E29" s="127">
        <v>2</v>
      </c>
      <c r="F29" s="128">
        <f t="shared" si="8"/>
        <v>27</v>
      </c>
      <c r="G29" s="140">
        <v>15</v>
      </c>
      <c r="H29" s="134">
        <f t="shared" si="9"/>
        <v>1.8</v>
      </c>
      <c r="J29" s="140" t="s">
        <v>355</v>
      </c>
      <c r="K29" s="126"/>
      <c r="L29" s="127">
        <v>16</v>
      </c>
      <c r="M29" s="126"/>
      <c r="N29" s="126"/>
      <c r="O29" s="128">
        <f t="shared" si="10"/>
        <v>16</v>
      </c>
      <c r="P29" s="140">
        <v>12</v>
      </c>
      <c r="Q29" s="135">
        <f t="shared" si="11"/>
        <v>1.3333333333333333</v>
      </c>
      <c r="S29" s="140" t="s">
        <v>325</v>
      </c>
      <c r="T29" s="126"/>
      <c r="U29" s="127">
        <v>5</v>
      </c>
      <c r="V29" s="126"/>
      <c r="W29" s="126"/>
      <c r="X29" s="128">
        <f t="shared" si="12"/>
        <v>5</v>
      </c>
      <c r="Y29" s="140">
        <v>14</v>
      </c>
      <c r="Z29" s="135">
        <f t="shared" si="13"/>
        <v>0.35714285714285715</v>
      </c>
    </row>
    <row r="30" spans="1:26" s="44" customFormat="1" ht="9" x14ac:dyDescent="0.15">
      <c r="A30" s="140" t="s">
        <v>76</v>
      </c>
      <c r="B30" s="127">
        <v>8</v>
      </c>
      <c r="C30" s="127">
        <v>3</v>
      </c>
      <c r="D30" s="127">
        <v>9</v>
      </c>
      <c r="E30" s="126"/>
      <c r="F30" s="128">
        <f t="shared" si="8"/>
        <v>20</v>
      </c>
      <c r="G30" s="140">
        <v>16</v>
      </c>
      <c r="H30" s="134">
        <f t="shared" si="9"/>
        <v>1.25</v>
      </c>
      <c r="J30" s="140" t="s">
        <v>2</v>
      </c>
      <c r="K30" s="126"/>
      <c r="L30" s="127">
        <v>10</v>
      </c>
      <c r="M30" s="127">
        <v>12</v>
      </c>
      <c r="N30" s="127">
        <v>6</v>
      </c>
      <c r="O30" s="128">
        <f t="shared" si="10"/>
        <v>28</v>
      </c>
      <c r="P30" s="140">
        <v>12</v>
      </c>
      <c r="Q30" s="135">
        <f t="shared" si="11"/>
        <v>2.3333333333333335</v>
      </c>
      <c r="S30" s="140" t="s">
        <v>357</v>
      </c>
      <c r="T30" s="126"/>
      <c r="U30" s="127">
        <v>3</v>
      </c>
      <c r="V30" s="126"/>
      <c r="W30" s="126"/>
      <c r="X30" s="128">
        <f t="shared" si="12"/>
        <v>3</v>
      </c>
      <c r="Y30" s="140">
        <v>24</v>
      </c>
      <c r="Z30" s="135">
        <f t="shared" si="13"/>
        <v>0.125</v>
      </c>
    </row>
    <row r="31" spans="1:26" s="44" customFormat="1" ht="9" x14ac:dyDescent="0.15">
      <c r="B31" s="46"/>
      <c r="C31" s="46"/>
      <c r="D31" s="46"/>
      <c r="E31" s="46"/>
      <c r="F31" s="47"/>
      <c r="G31" s="132"/>
      <c r="H31" s="110"/>
      <c r="K31" s="46"/>
      <c r="L31" s="46"/>
      <c r="M31" s="46"/>
      <c r="N31" s="46"/>
      <c r="O31" s="47"/>
      <c r="P31" s="132"/>
      <c r="Q31" s="46"/>
      <c r="T31" s="46"/>
      <c r="U31" s="46"/>
      <c r="V31" s="46"/>
      <c r="W31" s="46"/>
      <c r="X31" s="47"/>
      <c r="Y31" s="136"/>
      <c r="Z31" s="56"/>
    </row>
    <row r="32" spans="1:26" s="44" customFormat="1" ht="9" x14ac:dyDescent="0.15">
      <c r="B32" s="47">
        <f t="shared" ref="B32:G32" si="14">SUM(B19:B31)</f>
        <v>40</v>
      </c>
      <c r="C32" s="47">
        <f t="shared" si="14"/>
        <v>33</v>
      </c>
      <c r="D32" s="47">
        <f t="shared" si="14"/>
        <v>43</v>
      </c>
      <c r="E32" s="47">
        <f t="shared" si="14"/>
        <v>4</v>
      </c>
      <c r="F32" s="51">
        <f t="shared" si="14"/>
        <v>120</v>
      </c>
      <c r="G32" s="141">
        <f t="shared" si="14"/>
        <v>80</v>
      </c>
      <c r="H32" s="110"/>
      <c r="K32" s="47">
        <f t="shared" ref="K32:P32" si="15">SUM(K19:K31)</f>
        <v>5</v>
      </c>
      <c r="L32" s="47">
        <f t="shared" si="15"/>
        <v>91</v>
      </c>
      <c r="M32" s="47">
        <f t="shared" si="15"/>
        <v>46</v>
      </c>
      <c r="N32" s="47">
        <f t="shared" si="15"/>
        <v>12</v>
      </c>
      <c r="O32" s="51">
        <f t="shared" si="15"/>
        <v>154</v>
      </c>
      <c r="P32" s="141">
        <f t="shared" si="15"/>
        <v>75</v>
      </c>
      <c r="Q32" s="54"/>
      <c r="T32" s="47">
        <f t="shared" ref="T32:Y32" si="16">SUM(T19:T31)</f>
        <v>49</v>
      </c>
      <c r="U32" s="47">
        <f t="shared" si="16"/>
        <v>57</v>
      </c>
      <c r="V32" s="47">
        <f t="shared" si="16"/>
        <v>7</v>
      </c>
      <c r="W32" s="47">
        <f t="shared" si="16"/>
        <v>26</v>
      </c>
      <c r="X32" s="51">
        <f t="shared" si="16"/>
        <v>139</v>
      </c>
      <c r="Y32" s="141">
        <f t="shared" si="16"/>
        <v>78</v>
      </c>
      <c r="Z32" s="56"/>
    </row>
    <row r="33" spans="2:26" s="44" customFormat="1" ht="9" x14ac:dyDescent="0.15">
      <c r="B33" s="46"/>
      <c r="C33" s="46"/>
      <c r="D33" s="46"/>
      <c r="E33" s="46"/>
      <c r="F33" s="46"/>
      <c r="G33" s="111"/>
      <c r="H33" s="110"/>
      <c r="K33" s="46"/>
      <c r="L33" s="46"/>
      <c r="M33" s="46"/>
      <c r="N33" s="46"/>
      <c r="O33" s="46"/>
      <c r="P33" s="111"/>
      <c r="Q33" s="54"/>
      <c r="Y33" s="101"/>
      <c r="Z33" s="56"/>
    </row>
    <row r="34" spans="2:26" s="44" customFormat="1" ht="9" x14ac:dyDescent="0.15">
      <c r="B34" s="46"/>
      <c r="C34" s="46"/>
      <c r="D34" s="46"/>
      <c r="E34" s="46"/>
      <c r="F34" s="46"/>
      <c r="G34" s="111"/>
      <c r="H34" s="110"/>
      <c r="K34" s="46"/>
      <c r="L34" s="46"/>
      <c r="M34" s="46"/>
      <c r="N34" s="46"/>
      <c r="O34" s="46"/>
      <c r="P34" s="111"/>
      <c r="Q34" s="54"/>
      <c r="Y34" s="101"/>
      <c r="Z34" s="56"/>
    </row>
    <row r="35" spans="2:26" s="44" customFormat="1" ht="9" x14ac:dyDescent="0.15">
      <c r="B35" s="46"/>
      <c r="C35" s="46"/>
      <c r="D35" s="46"/>
      <c r="E35" s="46"/>
      <c r="F35" s="46"/>
      <c r="G35" s="111"/>
      <c r="H35" s="110"/>
      <c r="K35" s="46"/>
      <c r="L35" s="46"/>
      <c r="M35" s="46"/>
      <c r="N35" s="46"/>
      <c r="O35" s="46"/>
      <c r="P35" s="111"/>
      <c r="Q35" s="54"/>
      <c r="S35" s="105"/>
      <c r="Y35" s="101"/>
      <c r="Z35" s="105"/>
    </row>
    <row r="36" spans="2:26" s="44" customFormat="1" ht="9" x14ac:dyDescent="0.15">
      <c r="B36" s="46"/>
      <c r="C36" s="46"/>
      <c r="D36" s="46"/>
      <c r="E36" s="46"/>
      <c r="F36" s="46"/>
      <c r="G36" s="111"/>
      <c r="H36" s="110"/>
      <c r="J36" s="44" t="s">
        <v>156</v>
      </c>
      <c r="K36" s="47">
        <f>B15</f>
        <v>65</v>
      </c>
      <c r="L36" s="47">
        <f>C15</f>
        <v>56</v>
      </c>
      <c r="M36" s="47">
        <f>D15</f>
        <v>23</v>
      </c>
      <c r="N36" s="47">
        <f>E15</f>
        <v>0</v>
      </c>
      <c r="O36" s="46"/>
      <c r="P36" s="114">
        <f>SUM(K36:O36)</f>
        <v>144</v>
      </c>
      <c r="Q36" s="95" t="s">
        <v>66</v>
      </c>
      <c r="R36" s="58" t="s">
        <v>65</v>
      </c>
      <c r="S36" s="137">
        <v>90</v>
      </c>
      <c r="Y36" s="101"/>
      <c r="Z36" s="105"/>
    </row>
    <row r="37" spans="2:26" s="44" customFormat="1" ht="9" x14ac:dyDescent="0.15">
      <c r="B37" s="46"/>
      <c r="C37" s="46"/>
      <c r="D37" s="46"/>
      <c r="E37" s="46"/>
      <c r="F37" s="46"/>
      <c r="G37" s="111"/>
      <c r="H37" s="110"/>
      <c r="J37" s="44" t="s">
        <v>38</v>
      </c>
      <c r="K37" s="47">
        <f>K15</f>
        <v>34</v>
      </c>
      <c r="L37" s="47">
        <f>L15</f>
        <v>40</v>
      </c>
      <c r="M37" s="47">
        <f>M15</f>
        <v>26</v>
      </c>
      <c r="N37" s="47">
        <f>N15</f>
        <v>13</v>
      </c>
      <c r="O37" s="46"/>
      <c r="P37" s="114">
        <f>SUM(K37:O37)</f>
        <v>113</v>
      </c>
      <c r="Q37" s="95"/>
      <c r="R37" s="58" t="s">
        <v>66</v>
      </c>
      <c r="S37" s="137">
        <v>30</v>
      </c>
      <c r="Y37" s="101"/>
      <c r="Z37" s="105"/>
    </row>
    <row r="38" spans="2:26" s="44" customFormat="1" ht="9" x14ac:dyDescent="0.15">
      <c r="B38" s="46"/>
      <c r="C38" s="46"/>
      <c r="D38" s="46"/>
      <c r="E38" s="46"/>
      <c r="F38" s="46"/>
      <c r="G38" s="111"/>
      <c r="H38" s="110"/>
      <c r="J38" s="44" t="s">
        <v>338</v>
      </c>
      <c r="K38" s="47">
        <f>T15</f>
        <v>19</v>
      </c>
      <c r="L38" s="47">
        <f>U15</f>
        <v>31</v>
      </c>
      <c r="M38" s="47">
        <f>V15</f>
        <v>23</v>
      </c>
      <c r="N38" s="47">
        <f>W15</f>
        <v>24</v>
      </c>
      <c r="O38" s="46"/>
      <c r="P38" s="114">
        <f>SUM(K38:N38)</f>
        <v>97</v>
      </c>
      <c r="Q38" s="54"/>
      <c r="Y38" s="101"/>
      <c r="Z38" s="56"/>
    </row>
    <row r="39" spans="2:26" s="44" customFormat="1" ht="9" x14ac:dyDescent="0.15">
      <c r="B39" s="46"/>
      <c r="C39" s="46"/>
      <c r="D39" s="46"/>
      <c r="E39" s="46"/>
      <c r="F39" s="46"/>
      <c r="G39" s="111"/>
      <c r="H39" s="110"/>
      <c r="J39" s="44" t="s">
        <v>354</v>
      </c>
      <c r="K39" s="47">
        <f>B32</f>
        <v>40</v>
      </c>
      <c r="L39" s="47">
        <f>C32</f>
        <v>33</v>
      </c>
      <c r="M39" s="47">
        <f>D32</f>
        <v>43</v>
      </c>
      <c r="N39" s="47">
        <f>E32</f>
        <v>4</v>
      </c>
      <c r="O39" s="46"/>
      <c r="P39" s="114">
        <f>SUM(K39:N39)</f>
        <v>120</v>
      </c>
      <c r="Q39" s="95"/>
      <c r="R39" s="58"/>
      <c r="T39" s="60"/>
      <c r="Y39" s="101"/>
      <c r="Z39" s="105"/>
    </row>
    <row r="40" spans="2:26" s="44" customFormat="1" ht="9" x14ac:dyDescent="0.15">
      <c r="B40" s="46"/>
      <c r="C40" s="46"/>
      <c r="D40" s="46"/>
      <c r="E40" s="46"/>
      <c r="F40" s="46"/>
      <c r="G40" s="111"/>
      <c r="H40" s="110"/>
      <c r="J40" s="44" t="s">
        <v>250</v>
      </c>
      <c r="K40" s="47">
        <f>K32</f>
        <v>5</v>
      </c>
      <c r="L40" s="47">
        <f>L32</f>
        <v>91</v>
      </c>
      <c r="M40" s="47">
        <f>M32</f>
        <v>46</v>
      </c>
      <c r="N40" s="47">
        <f>N32</f>
        <v>12</v>
      </c>
      <c r="O40" s="46"/>
      <c r="P40" s="114">
        <f>SUM(K40:N40)</f>
        <v>154</v>
      </c>
      <c r="Q40" s="142" t="s">
        <v>65</v>
      </c>
      <c r="Y40" s="101"/>
      <c r="Z40" s="105"/>
    </row>
    <row r="41" spans="2:26" s="44" customFormat="1" ht="9" x14ac:dyDescent="0.15">
      <c r="B41" s="46"/>
      <c r="C41" s="46"/>
      <c r="D41" s="46"/>
      <c r="E41" s="46"/>
      <c r="F41" s="46"/>
      <c r="G41" s="111"/>
      <c r="H41" s="110"/>
      <c r="J41" s="44" t="s">
        <v>52</v>
      </c>
      <c r="K41" s="47">
        <f>T32</f>
        <v>49</v>
      </c>
      <c r="L41" s="47">
        <f>U32</f>
        <v>57</v>
      </c>
      <c r="M41" s="47">
        <f>V32</f>
        <v>7</v>
      </c>
      <c r="N41" s="47">
        <f>W32</f>
        <v>26</v>
      </c>
      <c r="O41" s="46"/>
      <c r="P41" s="114">
        <f>SUM(K41:N41)</f>
        <v>139</v>
      </c>
      <c r="Q41" s="54"/>
      <c r="Y41" s="101"/>
      <c r="Z41" s="56"/>
    </row>
    <row r="42" spans="2:26" s="44" customFormat="1" ht="9" x14ac:dyDescent="0.15">
      <c r="B42" s="46"/>
      <c r="C42" s="46"/>
      <c r="D42" s="46"/>
      <c r="E42" s="46"/>
      <c r="F42" s="46"/>
      <c r="G42" s="111"/>
      <c r="H42" s="110"/>
      <c r="K42" s="46"/>
      <c r="L42" s="46"/>
      <c r="M42" s="46"/>
      <c r="N42" s="46"/>
      <c r="O42" s="46"/>
      <c r="P42" s="111"/>
      <c r="Q42" s="54"/>
      <c r="Y42" s="101"/>
      <c r="Z42" s="56"/>
    </row>
    <row r="43" spans="2:26" s="44" customFormat="1" ht="9" x14ac:dyDescent="0.15">
      <c r="B43" s="46"/>
      <c r="C43" s="46"/>
      <c r="D43" s="46"/>
      <c r="E43" s="46"/>
      <c r="F43" s="46"/>
      <c r="G43" s="111"/>
      <c r="H43" s="110"/>
      <c r="K43" s="46"/>
      <c r="L43" s="46"/>
      <c r="M43" s="46"/>
      <c r="N43" s="46"/>
      <c r="O43" s="46"/>
      <c r="P43" s="111"/>
      <c r="Q43" s="54"/>
      <c r="Y43" s="101"/>
      <c r="Z43" s="56"/>
    </row>
    <row r="44" spans="2:26" s="44" customFormat="1" ht="9" x14ac:dyDescent="0.15">
      <c r="B44" s="46"/>
      <c r="C44" s="46"/>
      <c r="D44" s="46"/>
      <c r="E44" s="46"/>
      <c r="F44" s="46"/>
      <c r="G44" s="111"/>
      <c r="H44" s="110"/>
      <c r="K44" s="46"/>
      <c r="L44" s="46"/>
      <c r="M44" s="46"/>
      <c r="N44" s="46"/>
      <c r="O44" s="46"/>
      <c r="P44" s="111"/>
      <c r="Q44" s="54"/>
      <c r="Y44" s="101"/>
      <c r="Z44" s="56"/>
    </row>
    <row r="45" spans="2:26" s="44" customFormat="1" ht="9" x14ac:dyDescent="0.15">
      <c r="B45" s="46"/>
      <c r="C45" s="46"/>
      <c r="D45" s="46"/>
      <c r="E45" s="46"/>
      <c r="F45" s="46"/>
      <c r="G45" s="111"/>
      <c r="H45" s="110"/>
      <c r="K45" s="46"/>
      <c r="L45" s="46"/>
      <c r="M45" s="46"/>
      <c r="N45" s="46"/>
      <c r="O45" s="46"/>
      <c r="P45" s="111"/>
      <c r="Q45" s="54"/>
      <c r="Y45" s="101"/>
      <c r="Z45" s="56"/>
    </row>
    <row r="46" spans="2:26" s="44" customFormat="1" ht="9" x14ac:dyDescent="0.15">
      <c r="B46" s="46"/>
      <c r="C46" s="46"/>
      <c r="D46" s="46"/>
      <c r="E46" s="46"/>
      <c r="F46" s="46"/>
      <c r="G46" s="111"/>
      <c r="H46" s="110"/>
      <c r="K46" s="46"/>
      <c r="L46" s="46"/>
      <c r="M46" s="46"/>
      <c r="N46" s="46"/>
      <c r="O46" s="46"/>
      <c r="P46" s="111"/>
      <c r="Q46" s="54"/>
      <c r="Y46" s="101"/>
      <c r="Z46" s="56"/>
    </row>
    <row r="47" spans="2:26" s="44" customFormat="1" ht="9" x14ac:dyDescent="0.15">
      <c r="B47" s="46"/>
      <c r="C47" s="46"/>
      <c r="D47" s="46"/>
      <c r="E47" s="46"/>
      <c r="F47" s="46"/>
      <c r="G47" s="111"/>
      <c r="H47" s="110"/>
      <c r="K47" s="46"/>
      <c r="L47" s="46"/>
      <c r="M47" s="46"/>
      <c r="N47" s="46"/>
      <c r="O47" s="46"/>
      <c r="P47" s="111"/>
      <c r="Q47" s="54"/>
      <c r="Y47" s="101"/>
      <c r="Z47" s="56"/>
    </row>
    <row r="48" spans="2:26" s="44" customFormat="1" ht="9" x14ac:dyDescent="0.15">
      <c r="B48" s="46"/>
      <c r="C48" s="46"/>
      <c r="D48" s="46"/>
      <c r="E48" s="46"/>
      <c r="F48" s="46"/>
      <c r="G48" s="111"/>
      <c r="H48" s="110"/>
      <c r="K48" s="46"/>
      <c r="L48" s="46"/>
      <c r="M48" s="46"/>
      <c r="N48" s="46"/>
      <c r="O48" s="46"/>
      <c r="P48" s="111"/>
      <c r="Q48" s="54"/>
      <c r="Y48" s="101"/>
      <c r="Z48" s="56"/>
    </row>
    <row r="49" spans="1:26" s="44" customFormat="1" ht="9" x14ac:dyDescent="0.15">
      <c r="B49" s="46"/>
      <c r="C49" s="46"/>
      <c r="D49" s="46"/>
      <c r="E49" s="46"/>
      <c r="F49" s="46"/>
      <c r="G49" s="111"/>
      <c r="H49" s="110"/>
      <c r="K49" s="46"/>
      <c r="L49" s="46"/>
      <c r="M49" s="46"/>
      <c r="N49" s="46"/>
      <c r="O49" s="46"/>
      <c r="P49" s="111"/>
      <c r="Q49" s="54"/>
      <c r="Y49" s="101"/>
      <c r="Z49" s="56"/>
    </row>
    <row r="50" spans="1:26" s="44" customFormat="1" ht="9" x14ac:dyDescent="0.15">
      <c r="B50" s="46"/>
      <c r="C50" s="46"/>
      <c r="D50" s="46"/>
      <c r="E50" s="46"/>
      <c r="F50" s="46"/>
      <c r="G50" s="111"/>
      <c r="H50" s="110"/>
      <c r="K50" s="46"/>
      <c r="L50" s="46"/>
      <c r="M50" s="46"/>
      <c r="N50" s="46"/>
      <c r="O50" s="46"/>
      <c r="P50" s="111"/>
      <c r="Q50" s="54"/>
      <c r="Y50" s="101"/>
      <c r="Z50" s="56"/>
    </row>
    <row r="51" spans="1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1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1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1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1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1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1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1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1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1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1:26" s="44" customFormat="1" x14ac:dyDescent="0.25">
      <c r="A61" s="61"/>
      <c r="B61" s="62"/>
      <c r="C61" s="62"/>
      <c r="D61" s="62"/>
      <c r="E61" s="62"/>
      <c r="F61" s="62"/>
      <c r="G61" s="118"/>
      <c r="H61" s="119"/>
      <c r="I61" s="61"/>
      <c r="K61" s="46"/>
      <c r="L61" s="46"/>
      <c r="M61" s="46"/>
      <c r="N61" s="46"/>
      <c r="O61" s="46"/>
      <c r="P61" s="111"/>
      <c r="Q61" s="54"/>
      <c r="Y61" s="101"/>
      <c r="Z61" s="56"/>
    </row>
    <row r="62" spans="1:26" s="44" customFormat="1" x14ac:dyDescent="0.25">
      <c r="A62" s="61"/>
      <c r="B62" s="62"/>
      <c r="C62" s="62"/>
      <c r="D62" s="62"/>
      <c r="E62" s="62"/>
      <c r="F62" s="62"/>
      <c r="G62" s="118"/>
      <c r="H62" s="119"/>
      <c r="I62" s="61"/>
      <c r="K62" s="46"/>
      <c r="L62" s="46"/>
      <c r="M62" s="46"/>
      <c r="N62" s="46"/>
      <c r="O62" s="46"/>
      <c r="P62" s="111"/>
      <c r="Q62" s="54"/>
      <c r="Y62" s="101"/>
      <c r="Z62" s="56"/>
    </row>
    <row r="63" spans="1:26" s="44" customFormat="1" x14ac:dyDescent="0.25">
      <c r="A63" s="61"/>
      <c r="B63" s="62"/>
      <c r="C63" s="62"/>
      <c r="D63" s="62"/>
      <c r="E63" s="62"/>
      <c r="F63" s="62"/>
      <c r="G63" s="118"/>
      <c r="H63" s="119"/>
      <c r="I63" s="61"/>
      <c r="K63" s="46"/>
      <c r="L63" s="46"/>
      <c r="M63" s="46"/>
      <c r="N63" s="46"/>
      <c r="O63" s="46"/>
      <c r="P63" s="111"/>
      <c r="Q63" s="54"/>
      <c r="Y63" s="101"/>
      <c r="Z63" s="56"/>
    </row>
    <row r="64" spans="1:26" s="44" customFormat="1" x14ac:dyDescent="0.25">
      <c r="A64" s="61"/>
      <c r="B64" s="62"/>
      <c r="C64" s="62"/>
      <c r="D64" s="62"/>
      <c r="E64" s="62"/>
      <c r="F64" s="62"/>
      <c r="G64" s="118"/>
      <c r="H64" s="119"/>
      <c r="I64" s="61"/>
      <c r="K64" s="46"/>
      <c r="L64" s="46"/>
      <c r="M64" s="46"/>
      <c r="N64" s="46"/>
      <c r="O64" s="46"/>
      <c r="P64" s="111"/>
      <c r="Q64" s="54"/>
      <c r="Y64" s="101"/>
      <c r="Z64" s="56"/>
    </row>
    <row r="65" spans="1:26" s="44" customFormat="1" x14ac:dyDescent="0.25">
      <c r="A65" s="61"/>
      <c r="B65" s="62"/>
      <c r="C65" s="62"/>
      <c r="D65" s="62"/>
      <c r="E65" s="62"/>
      <c r="F65" s="62"/>
      <c r="G65" s="118"/>
      <c r="H65" s="119"/>
      <c r="I65" s="61"/>
      <c r="K65" s="46"/>
      <c r="L65" s="46"/>
      <c r="M65" s="46"/>
      <c r="N65" s="46"/>
      <c r="O65" s="46"/>
      <c r="P65" s="111"/>
      <c r="Q65" s="54"/>
      <c r="Y65" s="101"/>
      <c r="Z65" s="56"/>
    </row>
    <row r="66" spans="1:26" s="44" customFormat="1" x14ac:dyDescent="0.25">
      <c r="A66" s="61"/>
      <c r="B66" s="62"/>
      <c r="C66" s="62"/>
      <c r="D66" s="62"/>
      <c r="E66" s="62"/>
      <c r="F66" s="62"/>
      <c r="G66" s="118"/>
      <c r="H66" s="119"/>
      <c r="I66" s="61"/>
      <c r="K66" s="46"/>
      <c r="L66" s="46"/>
      <c r="M66" s="46"/>
      <c r="N66" s="46"/>
      <c r="O66" s="46"/>
      <c r="P66" s="111"/>
      <c r="Q66" s="54"/>
      <c r="Y66" s="101"/>
      <c r="Z66" s="56"/>
    </row>
    <row r="67" spans="1:26" s="44" customFormat="1" x14ac:dyDescent="0.25">
      <c r="A67" s="61"/>
      <c r="B67" s="62"/>
      <c r="C67" s="62"/>
      <c r="D67" s="62"/>
      <c r="E67" s="62"/>
      <c r="F67" s="62"/>
      <c r="G67" s="118"/>
      <c r="H67" s="119"/>
      <c r="I67" s="61"/>
      <c r="K67" s="46"/>
      <c r="L67" s="46"/>
      <c r="M67" s="46"/>
      <c r="N67" s="46"/>
      <c r="O67" s="46"/>
      <c r="P67" s="111"/>
      <c r="Q67" s="54"/>
      <c r="Y67" s="101"/>
      <c r="Z67" s="56"/>
    </row>
    <row r="68" spans="1:26" s="44" customFormat="1" x14ac:dyDescent="0.25">
      <c r="A68" s="61"/>
      <c r="B68" s="62"/>
      <c r="C68" s="62"/>
      <c r="D68" s="62"/>
      <c r="E68" s="62"/>
      <c r="F68" s="62"/>
      <c r="G68" s="118"/>
      <c r="H68" s="119"/>
      <c r="I68" s="61"/>
      <c r="K68" s="46"/>
      <c r="L68" s="46"/>
      <c r="M68" s="46"/>
      <c r="N68" s="46"/>
      <c r="O68" s="46"/>
      <c r="P68" s="111"/>
      <c r="Q68" s="54"/>
      <c r="Y68" s="101"/>
      <c r="Z68" s="56"/>
    </row>
    <row r="69" spans="1:26" s="44" customFormat="1" x14ac:dyDescent="0.25">
      <c r="A69" s="61"/>
      <c r="B69" s="62"/>
      <c r="C69" s="62"/>
      <c r="D69" s="62"/>
      <c r="E69" s="62"/>
      <c r="F69" s="62"/>
      <c r="G69" s="118"/>
      <c r="H69" s="119"/>
      <c r="I69" s="61"/>
      <c r="K69" s="46"/>
      <c r="L69" s="46"/>
      <c r="M69" s="46"/>
      <c r="N69" s="46"/>
      <c r="O69" s="46"/>
      <c r="P69" s="111"/>
      <c r="Q69" s="54"/>
      <c r="Y69" s="101"/>
      <c r="Z69" s="56"/>
    </row>
    <row r="70" spans="1:26" s="44" customFormat="1" x14ac:dyDescent="0.25">
      <c r="A70" s="61"/>
      <c r="B70" s="62"/>
      <c r="C70" s="62"/>
      <c r="D70" s="62"/>
      <c r="E70" s="62"/>
      <c r="F70" s="62"/>
      <c r="G70" s="118"/>
      <c r="H70" s="119"/>
      <c r="I70" s="61"/>
      <c r="K70" s="46"/>
      <c r="L70" s="46"/>
      <c r="M70" s="46"/>
      <c r="N70" s="46"/>
      <c r="O70" s="46"/>
      <c r="P70" s="111"/>
      <c r="Q70" s="54"/>
      <c r="Y70" s="101"/>
      <c r="Z70" s="56"/>
    </row>
    <row r="71" spans="1:26" s="44" customFormat="1" x14ac:dyDescent="0.25">
      <c r="A71" s="61"/>
      <c r="B71" s="62"/>
      <c r="C71" s="62"/>
      <c r="D71" s="62"/>
      <c r="E71" s="62"/>
      <c r="F71" s="62"/>
      <c r="G71" s="118"/>
      <c r="H71" s="119"/>
      <c r="I71" s="61"/>
      <c r="K71" s="46"/>
      <c r="L71" s="46"/>
      <c r="M71" s="46"/>
      <c r="N71" s="46"/>
      <c r="O71" s="46"/>
      <c r="P71" s="111"/>
      <c r="Q71" s="54"/>
      <c r="Y71" s="101"/>
      <c r="Z71" s="56"/>
    </row>
    <row r="72" spans="1:26" s="44" customFormat="1" x14ac:dyDescent="0.25">
      <c r="A72" s="61"/>
      <c r="B72" s="62"/>
      <c r="C72" s="62"/>
      <c r="D72" s="62"/>
      <c r="E72" s="62"/>
      <c r="F72" s="62"/>
      <c r="G72" s="118"/>
      <c r="H72" s="119"/>
      <c r="I72" s="61"/>
      <c r="K72" s="46"/>
      <c r="L72" s="46"/>
      <c r="M72" s="46"/>
      <c r="N72" s="46"/>
      <c r="O72" s="46"/>
      <c r="P72" s="111"/>
      <c r="Q72" s="54"/>
      <c r="Y72" s="101"/>
      <c r="Z72" s="56"/>
    </row>
    <row r="73" spans="1:26" s="44" customFormat="1" x14ac:dyDescent="0.25">
      <c r="A73" s="61"/>
      <c r="B73" s="62"/>
      <c r="C73" s="62"/>
      <c r="D73" s="62"/>
      <c r="E73" s="62"/>
      <c r="F73" s="62"/>
      <c r="G73" s="118"/>
      <c r="H73" s="119"/>
      <c r="I73" s="61"/>
      <c r="K73" s="46"/>
      <c r="L73" s="46"/>
      <c r="M73" s="46"/>
      <c r="N73" s="46"/>
      <c r="O73" s="46"/>
      <c r="P73" s="111"/>
      <c r="Q73" s="54"/>
      <c r="Y73" s="101"/>
      <c r="Z73" s="56"/>
    </row>
    <row r="74" spans="1:26" s="44" customFormat="1" x14ac:dyDescent="0.25">
      <c r="A74" s="61"/>
      <c r="B74" s="62"/>
      <c r="C74" s="62"/>
      <c r="D74" s="62"/>
      <c r="E74" s="62"/>
      <c r="F74" s="62"/>
      <c r="G74" s="118"/>
      <c r="H74" s="119"/>
      <c r="I74" s="61"/>
      <c r="K74" s="46"/>
      <c r="L74" s="46"/>
      <c r="M74" s="46"/>
      <c r="N74" s="46"/>
      <c r="O74" s="46"/>
      <c r="P74" s="111"/>
      <c r="Q74" s="54"/>
      <c r="Y74" s="101"/>
      <c r="Z74" s="56"/>
    </row>
    <row r="75" spans="1:26" s="44" customFormat="1" x14ac:dyDescent="0.25">
      <c r="A75" s="61"/>
      <c r="B75" s="62"/>
      <c r="C75" s="62"/>
      <c r="D75" s="62"/>
      <c r="E75" s="62"/>
      <c r="F75" s="62"/>
      <c r="G75" s="118"/>
      <c r="H75" s="119"/>
      <c r="I75" s="61"/>
      <c r="K75" s="46"/>
      <c r="L75" s="46"/>
      <c r="M75" s="46"/>
      <c r="N75" s="46"/>
      <c r="O75" s="46"/>
      <c r="P75" s="111"/>
      <c r="Q75" s="54"/>
      <c r="Y75" s="101"/>
      <c r="Z75" s="56"/>
    </row>
    <row r="76" spans="1:26" s="44" customFormat="1" x14ac:dyDescent="0.25">
      <c r="A76" s="61"/>
      <c r="B76" s="62"/>
      <c r="C76" s="62"/>
      <c r="D76" s="62"/>
      <c r="E76" s="62"/>
      <c r="F76" s="62"/>
      <c r="G76" s="118"/>
      <c r="H76" s="119"/>
      <c r="I76" s="61"/>
      <c r="K76" s="46"/>
      <c r="L76" s="46"/>
      <c r="M76" s="46"/>
      <c r="N76" s="46"/>
      <c r="O76" s="46"/>
      <c r="P76" s="111"/>
      <c r="Q76" s="54"/>
      <c r="Y76" s="101"/>
      <c r="Z76" s="56"/>
    </row>
    <row r="77" spans="1:26" s="44" customFormat="1" x14ac:dyDescent="0.25">
      <c r="A77" s="61"/>
      <c r="B77" s="62"/>
      <c r="C77" s="62"/>
      <c r="D77" s="62"/>
      <c r="E77" s="62"/>
      <c r="F77" s="62"/>
      <c r="G77" s="118"/>
      <c r="H77" s="119"/>
      <c r="I77" s="61"/>
      <c r="J77" s="61"/>
      <c r="K77" s="62"/>
      <c r="L77" s="62"/>
      <c r="M77" s="62"/>
      <c r="N77" s="62"/>
      <c r="O77" s="62"/>
      <c r="P77" s="118"/>
      <c r="Q77" s="54"/>
      <c r="Y77" s="101"/>
      <c r="Z77" s="56"/>
    </row>
  </sheetData>
  <sortState xmlns:xlrd2="http://schemas.microsoft.com/office/spreadsheetml/2017/richdata2" ref="S19:Z30">
    <sortCondition ref="Y19:Y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3E47-1661-4F62-9553-DDB5BD2515E7}">
  <dimension ref="A1:Z75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4" style="118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4" style="118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4" style="120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24" t="s">
        <v>0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12" t="s">
        <v>73</v>
      </c>
      <c r="H1" s="113" t="s">
        <v>164</v>
      </c>
      <c r="J1" s="124" t="s">
        <v>156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12" t="s">
        <v>73</v>
      </c>
      <c r="Q1" s="113" t="s">
        <v>164</v>
      </c>
      <c r="S1" s="124" t="s">
        <v>16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144</v>
      </c>
      <c r="B2" s="127">
        <v>1</v>
      </c>
      <c r="C2" s="126"/>
      <c r="D2" s="126"/>
      <c r="E2" s="126"/>
      <c r="F2" s="128">
        <f t="shared" ref="F2:F12" si="0">SUM(B2:E2)</f>
        <v>1</v>
      </c>
      <c r="G2" s="129">
        <v>1</v>
      </c>
      <c r="H2" s="130">
        <f t="shared" ref="H2:H12" si="1">F2/G2</f>
        <v>1</v>
      </c>
      <c r="J2" s="125" t="s">
        <v>219</v>
      </c>
      <c r="K2" s="127">
        <v>4</v>
      </c>
      <c r="L2" s="126"/>
      <c r="M2" s="126"/>
      <c r="N2" s="126"/>
      <c r="O2" s="128">
        <f t="shared" ref="O2:O12" si="2">SUM(K2:N2)</f>
        <v>4</v>
      </c>
      <c r="P2" s="129">
        <v>1</v>
      </c>
      <c r="Q2" s="130">
        <f t="shared" ref="Q2:Q12" si="3">O2/P2</f>
        <v>4</v>
      </c>
      <c r="S2" s="125" t="s">
        <v>135</v>
      </c>
      <c r="T2" s="127">
        <v>2</v>
      </c>
      <c r="U2" s="127">
        <v>0</v>
      </c>
      <c r="V2" s="126"/>
      <c r="W2" s="126"/>
      <c r="X2" s="128">
        <f t="shared" ref="X2:X12" si="4">SUM(T2:W2)</f>
        <v>2</v>
      </c>
      <c r="Y2" s="131">
        <v>1</v>
      </c>
      <c r="Z2" s="130">
        <f t="shared" ref="Z2:Z12" si="5">X2/Y2</f>
        <v>2</v>
      </c>
    </row>
    <row r="3" spans="1:26" s="44" customFormat="1" ht="9" x14ac:dyDescent="0.15">
      <c r="A3" s="125" t="s">
        <v>321</v>
      </c>
      <c r="B3" s="127">
        <v>4</v>
      </c>
      <c r="C3" s="127">
        <v>0</v>
      </c>
      <c r="D3" s="126"/>
      <c r="E3" s="126"/>
      <c r="F3" s="128">
        <f t="shared" si="0"/>
        <v>4</v>
      </c>
      <c r="G3" s="129">
        <v>1</v>
      </c>
      <c r="H3" s="130">
        <f t="shared" si="1"/>
        <v>4</v>
      </c>
      <c r="J3" s="125" t="s">
        <v>43</v>
      </c>
      <c r="K3" s="126"/>
      <c r="L3" s="127">
        <v>0</v>
      </c>
      <c r="M3" s="127">
        <v>1</v>
      </c>
      <c r="N3" s="126"/>
      <c r="O3" s="128">
        <f t="shared" si="2"/>
        <v>1</v>
      </c>
      <c r="P3" s="129">
        <v>1</v>
      </c>
      <c r="Q3" s="130">
        <f t="shared" si="3"/>
        <v>1</v>
      </c>
      <c r="S3" s="125" t="s">
        <v>320</v>
      </c>
      <c r="T3" s="127">
        <v>0</v>
      </c>
      <c r="U3" s="127">
        <v>8</v>
      </c>
      <c r="V3" s="126"/>
      <c r="W3" s="126"/>
      <c r="X3" s="128">
        <f t="shared" si="4"/>
        <v>8</v>
      </c>
      <c r="Y3" s="131">
        <v>1</v>
      </c>
      <c r="Z3" s="130">
        <f t="shared" si="5"/>
        <v>8</v>
      </c>
    </row>
    <row r="4" spans="1:26" s="44" customFormat="1" ht="9" x14ac:dyDescent="0.15">
      <c r="A4" s="125" t="s">
        <v>33</v>
      </c>
      <c r="B4" s="126"/>
      <c r="C4" s="127">
        <v>2</v>
      </c>
      <c r="D4" s="127">
        <v>0</v>
      </c>
      <c r="E4" s="126"/>
      <c r="F4" s="128">
        <f t="shared" si="0"/>
        <v>2</v>
      </c>
      <c r="G4" s="129">
        <v>1</v>
      </c>
      <c r="H4" s="130">
        <f t="shared" si="1"/>
        <v>2</v>
      </c>
      <c r="J4" s="125" t="s">
        <v>327</v>
      </c>
      <c r="K4" s="127">
        <v>4</v>
      </c>
      <c r="L4" s="126"/>
      <c r="M4" s="126"/>
      <c r="N4" s="126"/>
      <c r="O4" s="128">
        <f t="shared" si="2"/>
        <v>4</v>
      </c>
      <c r="P4" s="129">
        <v>1</v>
      </c>
      <c r="Q4" s="130">
        <f t="shared" si="3"/>
        <v>4</v>
      </c>
      <c r="S4" s="125" t="s">
        <v>281</v>
      </c>
      <c r="T4" s="127">
        <v>7</v>
      </c>
      <c r="U4" s="127">
        <v>2</v>
      </c>
      <c r="V4" s="126"/>
      <c r="W4" s="126"/>
      <c r="X4" s="128">
        <f t="shared" si="4"/>
        <v>9</v>
      </c>
      <c r="Y4" s="131">
        <v>1</v>
      </c>
      <c r="Z4" s="130">
        <f t="shared" si="5"/>
        <v>9</v>
      </c>
    </row>
    <row r="5" spans="1:26" s="44" customFormat="1" ht="9" x14ac:dyDescent="0.15">
      <c r="A5" s="125" t="s">
        <v>94</v>
      </c>
      <c r="B5" s="126"/>
      <c r="C5" s="127">
        <v>8</v>
      </c>
      <c r="D5" s="127">
        <v>9</v>
      </c>
      <c r="E5" s="127">
        <v>2</v>
      </c>
      <c r="F5" s="128">
        <f t="shared" si="0"/>
        <v>19</v>
      </c>
      <c r="G5" s="129">
        <v>4</v>
      </c>
      <c r="H5" s="130">
        <f t="shared" si="1"/>
        <v>4.75</v>
      </c>
      <c r="J5" s="125" t="s">
        <v>318</v>
      </c>
      <c r="K5" s="126"/>
      <c r="L5" s="127">
        <v>0</v>
      </c>
      <c r="M5" s="127">
        <v>7</v>
      </c>
      <c r="N5" s="127">
        <v>1</v>
      </c>
      <c r="O5" s="128">
        <f t="shared" si="2"/>
        <v>8</v>
      </c>
      <c r="P5" s="129">
        <v>6</v>
      </c>
      <c r="Q5" s="130">
        <f t="shared" si="3"/>
        <v>1.3333333333333333</v>
      </c>
      <c r="S5" s="125" t="s">
        <v>323</v>
      </c>
      <c r="T5" s="127">
        <v>2</v>
      </c>
      <c r="U5" s="127">
        <v>0</v>
      </c>
      <c r="V5" s="126"/>
      <c r="W5" s="126"/>
      <c r="X5" s="128">
        <f t="shared" si="4"/>
        <v>2</v>
      </c>
      <c r="Y5" s="131">
        <v>1</v>
      </c>
      <c r="Z5" s="130">
        <f t="shared" si="5"/>
        <v>2</v>
      </c>
    </row>
    <row r="6" spans="1:26" s="44" customFormat="1" ht="9" x14ac:dyDescent="0.15">
      <c r="A6" s="125" t="s">
        <v>324</v>
      </c>
      <c r="B6" s="127">
        <v>12</v>
      </c>
      <c r="C6" s="127">
        <v>8</v>
      </c>
      <c r="D6" s="126"/>
      <c r="E6" s="126"/>
      <c r="F6" s="128">
        <f t="shared" si="0"/>
        <v>20</v>
      </c>
      <c r="G6" s="129">
        <v>5</v>
      </c>
      <c r="H6" s="130">
        <f t="shared" si="1"/>
        <v>4</v>
      </c>
      <c r="J6" s="125" t="s">
        <v>145</v>
      </c>
      <c r="K6" s="126"/>
      <c r="L6" s="127">
        <v>12</v>
      </c>
      <c r="M6" s="127">
        <v>0</v>
      </c>
      <c r="N6" s="126"/>
      <c r="O6" s="128">
        <f t="shared" si="2"/>
        <v>12</v>
      </c>
      <c r="P6" s="129">
        <v>6</v>
      </c>
      <c r="Q6" s="130">
        <f t="shared" si="3"/>
        <v>2</v>
      </c>
      <c r="S6" s="125" t="s">
        <v>163</v>
      </c>
      <c r="T6" s="127">
        <v>2</v>
      </c>
      <c r="U6" s="126"/>
      <c r="V6" s="126"/>
      <c r="W6" s="126"/>
      <c r="X6" s="128">
        <f t="shared" si="4"/>
        <v>2</v>
      </c>
      <c r="Y6" s="131">
        <v>1</v>
      </c>
      <c r="Z6" s="130">
        <f t="shared" si="5"/>
        <v>2</v>
      </c>
    </row>
    <row r="7" spans="1:26" s="44" customFormat="1" ht="9" x14ac:dyDescent="0.15">
      <c r="A7" s="125" t="s">
        <v>102</v>
      </c>
      <c r="B7" s="127">
        <v>1</v>
      </c>
      <c r="C7" s="126"/>
      <c r="D7" s="126"/>
      <c r="E7" s="126"/>
      <c r="F7" s="128">
        <f t="shared" si="0"/>
        <v>1</v>
      </c>
      <c r="G7" s="129">
        <v>7</v>
      </c>
      <c r="H7" s="130">
        <f t="shared" si="1"/>
        <v>0.14285714285714285</v>
      </c>
      <c r="J7" s="125" t="s">
        <v>325</v>
      </c>
      <c r="K7" s="127">
        <v>5</v>
      </c>
      <c r="L7" s="127">
        <v>6</v>
      </c>
      <c r="M7" s="126"/>
      <c r="N7" s="126"/>
      <c r="O7" s="128">
        <f t="shared" si="2"/>
        <v>11</v>
      </c>
      <c r="P7" s="129">
        <v>6</v>
      </c>
      <c r="Q7" s="130">
        <f t="shared" si="3"/>
        <v>1.8333333333333333</v>
      </c>
      <c r="S7" s="125" t="s">
        <v>249</v>
      </c>
      <c r="T7" s="126"/>
      <c r="U7" s="127">
        <v>1</v>
      </c>
      <c r="V7" s="127">
        <v>2</v>
      </c>
      <c r="W7" s="127">
        <v>9</v>
      </c>
      <c r="X7" s="128">
        <f t="shared" si="4"/>
        <v>12</v>
      </c>
      <c r="Y7" s="131">
        <v>4</v>
      </c>
      <c r="Z7" s="130">
        <f t="shared" si="5"/>
        <v>3</v>
      </c>
    </row>
    <row r="8" spans="1:26" s="44" customFormat="1" ht="9" x14ac:dyDescent="0.15">
      <c r="A8" s="125" t="s">
        <v>286</v>
      </c>
      <c r="B8" s="126"/>
      <c r="C8" s="127">
        <v>7</v>
      </c>
      <c r="D8" s="127">
        <v>11</v>
      </c>
      <c r="E8" s="127">
        <v>4</v>
      </c>
      <c r="F8" s="128">
        <f t="shared" si="0"/>
        <v>22</v>
      </c>
      <c r="G8" s="129">
        <v>7</v>
      </c>
      <c r="H8" s="130">
        <f t="shared" si="1"/>
        <v>3.1428571428571428</v>
      </c>
      <c r="J8" s="125" t="s">
        <v>182</v>
      </c>
      <c r="K8" s="127">
        <v>6</v>
      </c>
      <c r="L8" s="127">
        <v>6</v>
      </c>
      <c r="M8" s="126"/>
      <c r="N8" s="126"/>
      <c r="O8" s="128">
        <f t="shared" si="2"/>
        <v>12</v>
      </c>
      <c r="P8" s="129">
        <v>7</v>
      </c>
      <c r="Q8" s="130">
        <f t="shared" si="3"/>
        <v>1.7142857142857142</v>
      </c>
      <c r="S8" s="125" t="s">
        <v>317</v>
      </c>
      <c r="T8" s="126"/>
      <c r="U8" s="127">
        <v>0</v>
      </c>
      <c r="V8" s="127">
        <v>1</v>
      </c>
      <c r="W8" s="126"/>
      <c r="X8" s="128">
        <f t="shared" si="4"/>
        <v>1</v>
      </c>
      <c r="Y8" s="131">
        <v>7</v>
      </c>
      <c r="Z8" s="130">
        <f t="shared" si="5"/>
        <v>0.14285714285714285</v>
      </c>
    </row>
    <row r="9" spans="1:26" s="44" customFormat="1" ht="9" x14ac:dyDescent="0.15">
      <c r="A9" s="125" t="s">
        <v>322</v>
      </c>
      <c r="B9" s="126"/>
      <c r="C9" s="127">
        <v>0</v>
      </c>
      <c r="D9" s="127">
        <v>0</v>
      </c>
      <c r="E9" s="127">
        <v>0</v>
      </c>
      <c r="F9" s="128">
        <f t="shared" si="0"/>
        <v>0</v>
      </c>
      <c r="G9" s="129">
        <v>8</v>
      </c>
      <c r="H9" s="130">
        <f t="shared" si="1"/>
        <v>0</v>
      </c>
      <c r="J9" s="125" t="s">
        <v>316</v>
      </c>
      <c r="K9" s="127">
        <v>14</v>
      </c>
      <c r="L9" s="126"/>
      <c r="M9" s="126"/>
      <c r="N9" s="126"/>
      <c r="O9" s="128">
        <f t="shared" si="2"/>
        <v>14</v>
      </c>
      <c r="P9" s="129">
        <v>8</v>
      </c>
      <c r="Q9" s="130">
        <f t="shared" si="3"/>
        <v>1.75</v>
      </c>
      <c r="S9" s="125" t="s">
        <v>268</v>
      </c>
      <c r="T9" s="127">
        <v>4</v>
      </c>
      <c r="U9" s="127">
        <v>6</v>
      </c>
      <c r="V9" s="126"/>
      <c r="W9" s="126"/>
      <c r="X9" s="128">
        <f t="shared" si="4"/>
        <v>10</v>
      </c>
      <c r="Y9" s="131">
        <v>7</v>
      </c>
      <c r="Z9" s="130">
        <f t="shared" si="5"/>
        <v>1.4285714285714286</v>
      </c>
    </row>
    <row r="10" spans="1:26" s="44" customFormat="1" ht="9" x14ac:dyDescent="0.15">
      <c r="A10" s="125" t="s">
        <v>319</v>
      </c>
      <c r="B10" s="126"/>
      <c r="C10" s="127">
        <v>0</v>
      </c>
      <c r="D10" s="127">
        <v>6</v>
      </c>
      <c r="E10" s="127">
        <v>0</v>
      </c>
      <c r="F10" s="128">
        <f t="shared" si="0"/>
        <v>6</v>
      </c>
      <c r="G10" s="129">
        <v>9</v>
      </c>
      <c r="H10" s="130">
        <f t="shared" si="1"/>
        <v>0.66666666666666663</v>
      </c>
      <c r="J10" s="125" t="s">
        <v>79</v>
      </c>
      <c r="K10" s="126"/>
      <c r="L10" s="127">
        <v>15</v>
      </c>
      <c r="M10" s="127">
        <v>2</v>
      </c>
      <c r="N10" s="127">
        <v>6</v>
      </c>
      <c r="O10" s="128">
        <f t="shared" si="2"/>
        <v>23</v>
      </c>
      <c r="P10" s="129">
        <v>8</v>
      </c>
      <c r="Q10" s="130">
        <f t="shared" si="3"/>
        <v>2.875</v>
      </c>
      <c r="S10" s="125" t="s">
        <v>178</v>
      </c>
      <c r="T10" s="126"/>
      <c r="U10" s="127">
        <v>8</v>
      </c>
      <c r="V10" s="127">
        <v>3</v>
      </c>
      <c r="W10" s="127">
        <v>0</v>
      </c>
      <c r="X10" s="128">
        <f t="shared" si="4"/>
        <v>11</v>
      </c>
      <c r="Y10" s="131">
        <v>9</v>
      </c>
      <c r="Z10" s="130">
        <f t="shared" si="5"/>
        <v>1.2222222222222223</v>
      </c>
    </row>
    <row r="11" spans="1:26" s="44" customFormat="1" ht="9" x14ac:dyDescent="0.15">
      <c r="A11" s="125" t="s">
        <v>326</v>
      </c>
      <c r="B11" s="126"/>
      <c r="C11" s="127">
        <v>16</v>
      </c>
      <c r="D11" s="127">
        <v>9</v>
      </c>
      <c r="E11" s="127">
        <v>10</v>
      </c>
      <c r="F11" s="128">
        <f t="shared" si="0"/>
        <v>35</v>
      </c>
      <c r="G11" s="129">
        <v>9</v>
      </c>
      <c r="H11" s="130">
        <f t="shared" si="1"/>
        <v>3.8888888888888888</v>
      </c>
      <c r="J11" s="125" t="s">
        <v>180</v>
      </c>
      <c r="K11" s="126"/>
      <c r="L11" s="127">
        <v>14</v>
      </c>
      <c r="M11" s="127">
        <v>10</v>
      </c>
      <c r="N11" s="126"/>
      <c r="O11" s="128">
        <f t="shared" si="2"/>
        <v>24</v>
      </c>
      <c r="P11" s="129">
        <v>14</v>
      </c>
      <c r="Q11" s="130">
        <f t="shared" si="3"/>
        <v>1.7142857142857142</v>
      </c>
      <c r="S11" s="125" t="s">
        <v>1</v>
      </c>
      <c r="T11" s="126"/>
      <c r="U11" s="127">
        <v>17</v>
      </c>
      <c r="V11" s="127">
        <v>8</v>
      </c>
      <c r="W11" s="126"/>
      <c r="X11" s="128">
        <f t="shared" si="4"/>
        <v>25</v>
      </c>
      <c r="Y11" s="131">
        <v>17</v>
      </c>
      <c r="Z11" s="130">
        <f t="shared" si="5"/>
        <v>1.4705882352941178</v>
      </c>
    </row>
    <row r="12" spans="1:26" s="44" customFormat="1" ht="9" x14ac:dyDescent="0.15">
      <c r="A12" s="125" t="s">
        <v>271</v>
      </c>
      <c r="B12" s="126"/>
      <c r="C12" s="127">
        <v>5</v>
      </c>
      <c r="D12" s="127">
        <v>24</v>
      </c>
      <c r="E12" s="127">
        <v>4</v>
      </c>
      <c r="F12" s="128">
        <f t="shared" si="0"/>
        <v>33</v>
      </c>
      <c r="G12" s="129">
        <v>26</v>
      </c>
      <c r="H12" s="130">
        <f t="shared" si="1"/>
        <v>1.2692307692307692</v>
      </c>
      <c r="J12" s="125" t="s">
        <v>254</v>
      </c>
      <c r="K12" s="127">
        <v>0</v>
      </c>
      <c r="L12" s="127">
        <v>0</v>
      </c>
      <c r="M12" s="126"/>
      <c r="N12" s="126"/>
      <c r="O12" s="128">
        <f t="shared" si="2"/>
        <v>0</v>
      </c>
      <c r="P12" s="129">
        <v>15</v>
      </c>
      <c r="Q12" s="130">
        <f t="shared" si="3"/>
        <v>0</v>
      </c>
      <c r="S12" s="125" t="s">
        <v>234</v>
      </c>
      <c r="T12" s="127">
        <v>3</v>
      </c>
      <c r="U12" s="127">
        <v>15</v>
      </c>
      <c r="V12" s="126"/>
      <c r="W12" s="126"/>
      <c r="X12" s="128">
        <f t="shared" si="4"/>
        <v>18</v>
      </c>
      <c r="Y12" s="131">
        <v>28</v>
      </c>
      <c r="Z12" s="130">
        <f t="shared" si="5"/>
        <v>0.6428571428571429</v>
      </c>
    </row>
    <row r="13" spans="1:26" s="44" customFormat="1" ht="9" x14ac:dyDescent="0.15">
      <c r="B13" s="46"/>
      <c r="C13" s="46"/>
      <c r="D13" s="46"/>
      <c r="E13" s="46"/>
      <c r="F13" s="47"/>
      <c r="G13" s="132"/>
      <c r="H13" s="110"/>
      <c r="K13" s="46"/>
      <c r="L13" s="46"/>
      <c r="M13" s="46"/>
      <c r="N13" s="46"/>
      <c r="O13" s="47"/>
      <c r="P13" s="132"/>
      <c r="Q13" s="110"/>
      <c r="T13" s="46"/>
      <c r="U13" s="46"/>
      <c r="V13" s="46"/>
      <c r="W13" s="46"/>
      <c r="X13" s="47"/>
      <c r="Y13" s="132"/>
      <c r="Z13" s="110"/>
    </row>
    <row r="14" spans="1:26" s="44" customFormat="1" ht="9" x14ac:dyDescent="0.15">
      <c r="B14" s="47">
        <f>SUM(B2:B12)</f>
        <v>18</v>
      </c>
      <c r="C14" s="47">
        <f>SUM(C2:C12)</f>
        <v>46</v>
      </c>
      <c r="D14" s="47">
        <f>SUM(D2:D12)</f>
        <v>59</v>
      </c>
      <c r="E14" s="47">
        <f>SUM(E2:E12)</f>
        <v>20</v>
      </c>
      <c r="F14" s="51">
        <f>SUM(F2:F13)</f>
        <v>143</v>
      </c>
      <c r="G14" s="133">
        <f>SUM(G2:G13)</f>
        <v>78</v>
      </c>
      <c r="H14" s="110"/>
      <c r="K14" s="47">
        <f t="shared" ref="K14:P14" si="6">SUM(K2:K13)</f>
        <v>33</v>
      </c>
      <c r="L14" s="47">
        <f t="shared" si="6"/>
        <v>53</v>
      </c>
      <c r="M14" s="47">
        <f t="shared" si="6"/>
        <v>20</v>
      </c>
      <c r="N14" s="47">
        <f t="shared" si="6"/>
        <v>7</v>
      </c>
      <c r="O14" s="51">
        <f t="shared" si="6"/>
        <v>113</v>
      </c>
      <c r="P14" s="133">
        <f t="shared" si="6"/>
        <v>73</v>
      </c>
      <c r="Q14" s="110"/>
      <c r="T14" s="47">
        <f t="shared" ref="T14:Y14" si="7">SUM(T2:T13)</f>
        <v>20</v>
      </c>
      <c r="U14" s="47">
        <f t="shared" si="7"/>
        <v>57</v>
      </c>
      <c r="V14" s="47">
        <f t="shared" si="7"/>
        <v>14</v>
      </c>
      <c r="W14" s="47">
        <f t="shared" si="7"/>
        <v>9</v>
      </c>
      <c r="X14" s="51">
        <f t="shared" si="7"/>
        <v>100</v>
      </c>
      <c r="Y14" s="133">
        <f t="shared" si="7"/>
        <v>77</v>
      </c>
      <c r="Z14" s="110"/>
    </row>
    <row r="15" spans="1:26" s="44" customFormat="1" ht="9" x14ac:dyDescent="0.15">
      <c r="B15" s="46"/>
      <c r="C15" s="46"/>
      <c r="D15" s="46"/>
      <c r="E15" s="46"/>
      <c r="F15" s="46"/>
      <c r="G15" s="111"/>
      <c r="H15" s="110"/>
      <c r="K15" s="46"/>
      <c r="L15" s="46"/>
      <c r="M15" s="46"/>
      <c r="N15" s="46"/>
      <c r="O15" s="46"/>
      <c r="P15" s="111"/>
      <c r="Q15" s="110"/>
      <c r="T15" s="46"/>
      <c r="U15" s="46"/>
      <c r="V15" s="46"/>
      <c r="W15" s="46"/>
      <c r="X15" s="46"/>
      <c r="Y15" s="111"/>
      <c r="Z15" s="110"/>
    </row>
    <row r="16" spans="1:26" s="44" customFormat="1" ht="9" x14ac:dyDescent="0.15">
      <c r="B16" s="46"/>
      <c r="C16" s="46"/>
      <c r="D16" s="46"/>
      <c r="E16" s="46"/>
      <c r="F16" s="46"/>
      <c r="G16" s="111"/>
      <c r="H16" s="110"/>
      <c r="K16" s="46"/>
      <c r="L16" s="46"/>
      <c r="M16" s="46"/>
      <c r="N16" s="46"/>
      <c r="O16" s="46"/>
      <c r="P16" s="111"/>
      <c r="Q16" s="110"/>
      <c r="R16" s="53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A17" s="44" t="s">
        <v>291</v>
      </c>
      <c r="B17" s="46">
        <v>1</v>
      </c>
      <c r="C17" s="46">
        <v>2</v>
      </c>
      <c r="D17" s="46">
        <v>3</v>
      </c>
      <c r="E17" s="46">
        <v>4</v>
      </c>
      <c r="F17" s="46" t="s">
        <v>26</v>
      </c>
      <c r="G17" s="112" t="s">
        <v>73</v>
      </c>
      <c r="H17" s="113" t="s">
        <v>164</v>
      </c>
      <c r="J17" s="124" t="s">
        <v>38</v>
      </c>
      <c r="K17" s="46">
        <v>1</v>
      </c>
      <c r="L17" s="46">
        <v>2</v>
      </c>
      <c r="M17" s="46">
        <v>3</v>
      </c>
      <c r="N17" s="46">
        <v>4</v>
      </c>
      <c r="O17" s="46" t="s">
        <v>26</v>
      </c>
      <c r="P17" s="112" t="s">
        <v>73</v>
      </c>
      <c r="Q17" s="113" t="s">
        <v>164</v>
      </c>
      <c r="R17" s="53"/>
      <c r="S17" s="124" t="s">
        <v>250</v>
      </c>
      <c r="T17" s="46">
        <v>1</v>
      </c>
      <c r="U17" s="46">
        <v>2</v>
      </c>
      <c r="V17" s="46">
        <v>3</v>
      </c>
      <c r="W17" s="46">
        <v>4</v>
      </c>
      <c r="X17" s="46" t="s">
        <v>26</v>
      </c>
      <c r="Y17" s="112" t="s">
        <v>73</v>
      </c>
      <c r="Z17" s="113" t="s">
        <v>164</v>
      </c>
    </row>
    <row r="18" spans="1:26" s="44" customFormat="1" ht="9" x14ac:dyDescent="0.15">
      <c r="A18" s="125" t="s">
        <v>280</v>
      </c>
      <c r="B18" s="127">
        <v>0</v>
      </c>
      <c r="C18" s="126"/>
      <c r="D18" s="126"/>
      <c r="E18" s="126"/>
      <c r="F18" s="128">
        <f t="shared" ref="F18:F28" si="8">SUM(B18:E18)</f>
        <v>0</v>
      </c>
      <c r="G18" s="131">
        <v>3</v>
      </c>
      <c r="H18" s="134">
        <f t="shared" ref="H18:H28" si="9">F18/G18</f>
        <v>0</v>
      </c>
      <c r="J18" s="125" t="s">
        <v>233</v>
      </c>
      <c r="K18" s="127">
        <v>1</v>
      </c>
      <c r="L18" s="126"/>
      <c r="M18" s="126"/>
      <c r="N18" s="126"/>
      <c r="O18" s="128">
        <f t="shared" ref="O18:O28" si="10">SUM(K18:N18)</f>
        <v>1</v>
      </c>
      <c r="P18" s="127">
        <v>1</v>
      </c>
      <c r="Q18" s="135">
        <f t="shared" ref="Q18:Q28" si="11">O18/P18</f>
        <v>1</v>
      </c>
      <c r="R18" s="53"/>
      <c r="S18" s="125" t="s">
        <v>248</v>
      </c>
      <c r="T18" s="127">
        <v>9</v>
      </c>
      <c r="U18" s="126"/>
      <c r="V18" s="126"/>
      <c r="W18" s="126"/>
      <c r="X18" s="128">
        <f t="shared" ref="X18:X28" si="12">SUM(T18:W18)</f>
        <v>9</v>
      </c>
      <c r="Y18" s="127">
        <v>2</v>
      </c>
      <c r="Z18" s="135">
        <f t="shared" ref="Z18:Z28" si="13">X18/Y18</f>
        <v>4.5</v>
      </c>
    </row>
    <row r="19" spans="1:26" s="44" customFormat="1" ht="9" x14ac:dyDescent="0.15">
      <c r="A19" s="125" t="s">
        <v>332</v>
      </c>
      <c r="B19" s="127">
        <v>2</v>
      </c>
      <c r="C19" s="126"/>
      <c r="D19" s="126"/>
      <c r="E19" s="126"/>
      <c r="F19" s="128">
        <f t="shared" si="8"/>
        <v>2</v>
      </c>
      <c r="G19" s="131">
        <v>4</v>
      </c>
      <c r="H19" s="134">
        <f t="shared" si="9"/>
        <v>0.5</v>
      </c>
      <c r="J19" s="125" t="s">
        <v>274</v>
      </c>
      <c r="K19" s="126"/>
      <c r="L19" s="127">
        <v>0</v>
      </c>
      <c r="M19" s="127">
        <v>0</v>
      </c>
      <c r="N19" s="126"/>
      <c r="O19" s="128">
        <f t="shared" si="10"/>
        <v>0</v>
      </c>
      <c r="P19" s="127">
        <v>2</v>
      </c>
      <c r="Q19" s="135">
        <f t="shared" si="11"/>
        <v>0</v>
      </c>
      <c r="R19" s="53"/>
      <c r="S19" s="125" t="s">
        <v>330</v>
      </c>
      <c r="T19" s="127">
        <v>0</v>
      </c>
      <c r="U19" s="126"/>
      <c r="V19" s="126"/>
      <c r="W19" s="126"/>
      <c r="X19" s="128">
        <f t="shared" si="12"/>
        <v>0</v>
      </c>
      <c r="Y19" s="127">
        <v>4</v>
      </c>
      <c r="Z19" s="135">
        <f t="shared" si="13"/>
        <v>0</v>
      </c>
    </row>
    <row r="20" spans="1:26" s="44" customFormat="1" ht="9" x14ac:dyDescent="0.15">
      <c r="A20" s="125" t="s">
        <v>62</v>
      </c>
      <c r="B20" s="127">
        <v>0</v>
      </c>
      <c r="C20" s="127">
        <v>0</v>
      </c>
      <c r="D20" s="126"/>
      <c r="E20" s="126"/>
      <c r="F20" s="128">
        <f t="shared" si="8"/>
        <v>0</v>
      </c>
      <c r="G20" s="131">
        <v>5</v>
      </c>
      <c r="H20" s="134">
        <f t="shared" si="9"/>
        <v>0</v>
      </c>
      <c r="J20" s="125" t="s">
        <v>299</v>
      </c>
      <c r="K20" s="126"/>
      <c r="L20" s="127">
        <v>8</v>
      </c>
      <c r="M20" s="127">
        <v>1</v>
      </c>
      <c r="N20" s="126"/>
      <c r="O20" s="128">
        <f t="shared" si="10"/>
        <v>9</v>
      </c>
      <c r="P20" s="127">
        <v>3</v>
      </c>
      <c r="Q20" s="135">
        <f t="shared" si="11"/>
        <v>3</v>
      </c>
      <c r="R20" s="53"/>
      <c r="S20" s="125" t="s">
        <v>331</v>
      </c>
      <c r="T20" s="126"/>
      <c r="U20" s="127">
        <v>0</v>
      </c>
      <c r="V20" s="127">
        <v>6</v>
      </c>
      <c r="W20" s="126"/>
      <c r="X20" s="128">
        <f t="shared" si="12"/>
        <v>6</v>
      </c>
      <c r="Y20" s="127">
        <v>4</v>
      </c>
      <c r="Z20" s="135">
        <f t="shared" si="13"/>
        <v>1.5</v>
      </c>
    </row>
    <row r="21" spans="1:26" s="44" customFormat="1" ht="9" x14ac:dyDescent="0.15">
      <c r="A21" s="125" t="s">
        <v>46</v>
      </c>
      <c r="B21" s="127">
        <v>1</v>
      </c>
      <c r="C21" s="127">
        <v>0</v>
      </c>
      <c r="D21" s="126"/>
      <c r="E21" s="126"/>
      <c r="F21" s="128">
        <f t="shared" si="8"/>
        <v>1</v>
      </c>
      <c r="G21" s="131">
        <v>5</v>
      </c>
      <c r="H21" s="134">
        <f t="shared" si="9"/>
        <v>0.2</v>
      </c>
      <c r="J21" s="125" t="s">
        <v>335</v>
      </c>
      <c r="K21" s="126"/>
      <c r="L21" s="127">
        <v>0</v>
      </c>
      <c r="M21" s="127">
        <v>0</v>
      </c>
      <c r="N21" s="126"/>
      <c r="O21" s="128">
        <f t="shared" si="10"/>
        <v>0</v>
      </c>
      <c r="P21" s="127">
        <v>3</v>
      </c>
      <c r="Q21" s="135">
        <f t="shared" si="11"/>
        <v>0</v>
      </c>
      <c r="S21" s="125" t="s">
        <v>245</v>
      </c>
      <c r="T21" s="126"/>
      <c r="U21" s="127">
        <v>0</v>
      </c>
      <c r="V21" s="127">
        <v>12</v>
      </c>
      <c r="W21" s="127">
        <v>0</v>
      </c>
      <c r="X21" s="128">
        <f t="shared" si="12"/>
        <v>12</v>
      </c>
      <c r="Y21" s="127">
        <v>4</v>
      </c>
      <c r="Z21" s="135">
        <f t="shared" si="13"/>
        <v>3</v>
      </c>
    </row>
    <row r="22" spans="1:26" s="44" customFormat="1" ht="9" x14ac:dyDescent="0.15">
      <c r="A22" s="125" t="s">
        <v>336</v>
      </c>
      <c r="B22" s="127">
        <v>12</v>
      </c>
      <c r="C22" s="127">
        <v>10</v>
      </c>
      <c r="D22" s="126"/>
      <c r="E22" s="126"/>
      <c r="F22" s="128">
        <f t="shared" si="8"/>
        <v>22</v>
      </c>
      <c r="G22" s="131">
        <v>5</v>
      </c>
      <c r="H22" s="134">
        <f t="shared" si="9"/>
        <v>4.4000000000000004</v>
      </c>
      <c r="J22" s="125" t="s">
        <v>242</v>
      </c>
      <c r="K22" s="127">
        <v>6</v>
      </c>
      <c r="L22" s="127">
        <v>0</v>
      </c>
      <c r="M22" s="126"/>
      <c r="N22" s="126"/>
      <c r="O22" s="128">
        <f t="shared" si="10"/>
        <v>6</v>
      </c>
      <c r="P22" s="127">
        <v>4</v>
      </c>
      <c r="Q22" s="135">
        <f t="shared" si="11"/>
        <v>1.5</v>
      </c>
      <c r="S22" s="125" t="s">
        <v>270</v>
      </c>
      <c r="T22" s="127">
        <v>2</v>
      </c>
      <c r="U22" s="126"/>
      <c r="V22" s="126"/>
      <c r="W22" s="126"/>
      <c r="X22" s="128">
        <f t="shared" si="12"/>
        <v>2</v>
      </c>
      <c r="Y22" s="127">
        <v>4</v>
      </c>
      <c r="Z22" s="135">
        <f t="shared" si="13"/>
        <v>0.5</v>
      </c>
    </row>
    <row r="23" spans="1:26" s="44" customFormat="1" ht="9" x14ac:dyDescent="0.15">
      <c r="A23" s="125" t="s">
        <v>328</v>
      </c>
      <c r="B23" s="127">
        <v>0</v>
      </c>
      <c r="C23" s="126"/>
      <c r="D23" s="126"/>
      <c r="E23" s="126"/>
      <c r="F23" s="128">
        <f t="shared" si="8"/>
        <v>0</v>
      </c>
      <c r="G23" s="131">
        <v>6</v>
      </c>
      <c r="H23" s="134">
        <f t="shared" si="9"/>
        <v>0</v>
      </c>
      <c r="J23" s="125" t="s">
        <v>210</v>
      </c>
      <c r="K23" s="127">
        <v>7</v>
      </c>
      <c r="L23" s="126"/>
      <c r="M23" s="126"/>
      <c r="N23" s="126"/>
      <c r="O23" s="128">
        <f t="shared" si="10"/>
        <v>7</v>
      </c>
      <c r="P23" s="127">
        <v>7</v>
      </c>
      <c r="Q23" s="135">
        <f t="shared" si="11"/>
        <v>1</v>
      </c>
      <c r="S23" s="125" t="s">
        <v>191</v>
      </c>
      <c r="T23" s="127">
        <v>0</v>
      </c>
      <c r="U23" s="127">
        <v>0</v>
      </c>
      <c r="V23" s="126"/>
      <c r="W23" s="126"/>
      <c r="X23" s="128">
        <f t="shared" si="12"/>
        <v>0</v>
      </c>
      <c r="Y23" s="127">
        <v>8</v>
      </c>
      <c r="Z23" s="135">
        <f t="shared" si="13"/>
        <v>0</v>
      </c>
    </row>
    <row r="24" spans="1:26" s="44" customFormat="1" ht="9" x14ac:dyDescent="0.15">
      <c r="A24" s="125" t="s">
        <v>103</v>
      </c>
      <c r="B24" s="127">
        <v>0</v>
      </c>
      <c r="C24" s="127">
        <v>0</v>
      </c>
      <c r="D24" s="126"/>
      <c r="E24" s="126"/>
      <c r="F24" s="128">
        <f t="shared" si="8"/>
        <v>0</v>
      </c>
      <c r="G24" s="131">
        <v>6</v>
      </c>
      <c r="H24" s="134">
        <f t="shared" si="9"/>
        <v>0</v>
      </c>
      <c r="J24" s="125" t="s">
        <v>314</v>
      </c>
      <c r="K24" s="127">
        <v>8</v>
      </c>
      <c r="L24" s="126"/>
      <c r="M24" s="126"/>
      <c r="N24" s="126"/>
      <c r="O24" s="128">
        <f t="shared" si="10"/>
        <v>8</v>
      </c>
      <c r="P24" s="127">
        <v>8</v>
      </c>
      <c r="Q24" s="135">
        <f t="shared" si="11"/>
        <v>1</v>
      </c>
      <c r="S24" s="125" t="s">
        <v>2</v>
      </c>
      <c r="T24" s="126"/>
      <c r="U24" s="127">
        <v>9</v>
      </c>
      <c r="V24" s="127">
        <v>6</v>
      </c>
      <c r="W24" s="126"/>
      <c r="X24" s="128">
        <f t="shared" si="12"/>
        <v>15</v>
      </c>
      <c r="Y24" s="127">
        <v>8</v>
      </c>
      <c r="Z24" s="135">
        <f t="shared" si="13"/>
        <v>1.875</v>
      </c>
    </row>
    <row r="25" spans="1:26" s="44" customFormat="1" ht="9" x14ac:dyDescent="0.15">
      <c r="A25" s="125" t="s">
        <v>334</v>
      </c>
      <c r="B25" s="127">
        <v>0</v>
      </c>
      <c r="C25" s="127">
        <v>0</v>
      </c>
      <c r="D25" s="126"/>
      <c r="E25" s="126"/>
      <c r="F25" s="128">
        <f t="shared" si="8"/>
        <v>0</v>
      </c>
      <c r="G25" s="131">
        <v>6</v>
      </c>
      <c r="H25" s="134">
        <f t="shared" si="9"/>
        <v>0</v>
      </c>
      <c r="J25" s="125" t="s">
        <v>285</v>
      </c>
      <c r="K25" s="127">
        <v>1</v>
      </c>
      <c r="L25" s="126"/>
      <c r="M25" s="126"/>
      <c r="N25" s="126"/>
      <c r="O25" s="128">
        <f t="shared" si="10"/>
        <v>1</v>
      </c>
      <c r="P25" s="127">
        <v>9</v>
      </c>
      <c r="Q25" s="135">
        <f t="shared" si="11"/>
        <v>0.1111111111111111</v>
      </c>
      <c r="S25" s="125" t="s">
        <v>206</v>
      </c>
      <c r="T25" s="127">
        <v>0</v>
      </c>
      <c r="U25" s="126"/>
      <c r="V25" s="126"/>
      <c r="W25" s="126"/>
      <c r="X25" s="128">
        <f t="shared" si="12"/>
        <v>0</v>
      </c>
      <c r="Y25" s="127">
        <v>8</v>
      </c>
      <c r="Z25" s="135">
        <f t="shared" si="13"/>
        <v>0</v>
      </c>
    </row>
    <row r="26" spans="1:26" s="44" customFormat="1" ht="9" x14ac:dyDescent="0.15">
      <c r="A26" s="125" t="s">
        <v>327</v>
      </c>
      <c r="B26" s="127">
        <v>1</v>
      </c>
      <c r="C26" s="126"/>
      <c r="D26" s="126"/>
      <c r="E26" s="126"/>
      <c r="F26" s="128">
        <f t="shared" si="8"/>
        <v>1</v>
      </c>
      <c r="G26" s="131">
        <v>8</v>
      </c>
      <c r="H26" s="134">
        <f t="shared" si="9"/>
        <v>0.125</v>
      </c>
      <c r="J26" s="125" t="s">
        <v>30</v>
      </c>
      <c r="K26" s="126"/>
      <c r="L26" s="127">
        <v>4</v>
      </c>
      <c r="M26" s="127">
        <v>8</v>
      </c>
      <c r="N26" s="127">
        <v>0</v>
      </c>
      <c r="O26" s="128">
        <f t="shared" si="10"/>
        <v>12</v>
      </c>
      <c r="P26" s="127">
        <v>11</v>
      </c>
      <c r="Q26" s="135">
        <f t="shared" si="11"/>
        <v>1.0909090909090908</v>
      </c>
      <c r="S26" s="125" t="s">
        <v>89</v>
      </c>
      <c r="T26" s="127">
        <v>0</v>
      </c>
      <c r="U26" s="126"/>
      <c r="V26" s="126"/>
      <c r="W26" s="126"/>
      <c r="X26" s="128">
        <f t="shared" si="12"/>
        <v>0</v>
      </c>
      <c r="Y26" s="127">
        <v>10</v>
      </c>
      <c r="Z26" s="135">
        <f t="shared" si="13"/>
        <v>0</v>
      </c>
    </row>
    <row r="27" spans="1:26" s="44" customFormat="1" ht="9" x14ac:dyDescent="0.15">
      <c r="A27" s="125" t="s">
        <v>157</v>
      </c>
      <c r="B27" s="127">
        <v>9</v>
      </c>
      <c r="C27" s="127">
        <v>10</v>
      </c>
      <c r="D27" s="126"/>
      <c r="E27" s="126"/>
      <c r="F27" s="128">
        <f t="shared" si="8"/>
        <v>19</v>
      </c>
      <c r="G27" s="131">
        <v>10</v>
      </c>
      <c r="H27" s="134">
        <f t="shared" si="9"/>
        <v>1.9</v>
      </c>
      <c r="J27" s="125" t="s">
        <v>329</v>
      </c>
      <c r="K27" s="126"/>
      <c r="L27" s="127">
        <v>14</v>
      </c>
      <c r="M27" s="127">
        <v>6</v>
      </c>
      <c r="N27" s="126"/>
      <c r="O27" s="128">
        <f t="shared" si="10"/>
        <v>20</v>
      </c>
      <c r="P27" s="127">
        <v>15</v>
      </c>
      <c r="Q27" s="135">
        <f t="shared" si="11"/>
        <v>1.3333333333333333</v>
      </c>
      <c r="S27" s="125" t="s">
        <v>284</v>
      </c>
      <c r="T27" s="127">
        <v>6</v>
      </c>
      <c r="U27" s="127">
        <v>2</v>
      </c>
      <c r="V27" s="126"/>
      <c r="W27" s="126"/>
      <c r="X27" s="128">
        <f t="shared" si="12"/>
        <v>8</v>
      </c>
      <c r="Y27" s="127">
        <v>10</v>
      </c>
      <c r="Z27" s="135">
        <f t="shared" si="13"/>
        <v>0.8</v>
      </c>
    </row>
    <row r="28" spans="1:26" s="44" customFormat="1" ht="9" x14ac:dyDescent="0.15">
      <c r="A28" s="125" t="s">
        <v>295</v>
      </c>
      <c r="B28" s="127">
        <v>3</v>
      </c>
      <c r="C28" s="127">
        <v>0</v>
      </c>
      <c r="D28" s="126"/>
      <c r="E28" s="126"/>
      <c r="F28" s="128">
        <f t="shared" si="8"/>
        <v>3</v>
      </c>
      <c r="G28" s="131">
        <v>16</v>
      </c>
      <c r="H28" s="134">
        <f t="shared" si="9"/>
        <v>0.1875</v>
      </c>
      <c r="J28" s="125" t="s">
        <v>333</v>
      </c>
      <c r="K28" s="126"/>
      <c r="L28" s="127">
        <v>2</v>
      </c>
      <c r="M28" s="127">
        <v>10</v>
      </c>
      <c r="N28" s="126"/>
      <c r="O28" s="128">
        <f t="shared" si="10"/>
        <v>12</v>
      </c>
      <c r="P28" s="127">
        <v>16</v>
      </c>
      <c r="Q28" s="135">
        <f t="shared" si="11"/>
        <v>0.75</v>
      </c>
      <c r="S28" s="125" t="s">
        <v>130</v>
      </c>
      <c r="T28" s="126"/>
      <c r="U28" s="127">
        <v>3</v>
      </c>
      <c r="V28" s="127">
        <v>1</v>
      </c>
      <c r="W28" s="126"/>
      <c r="X28" s="128">
        <f t="shared" si="12"/>
        <v>4</v>
      </c>
      <c r="Y28" s="127">
        <v>11</v>
      </c>
      <c r="Z28" s="135">
        <f t="shared" si="13"/>
        <v>0.36363636363636365</v>
      </c>
    </row>
    <row r="29" spans="1:26" s="44" customFormat="1" ht="9" x14ac:dyDescent="0.15">
      <c r="B29" s="46"/>
      <c r="C29" s="46"/>
      <c r="D29" s="46"/>
      <c r="E29" s="46"/>
      <c r="F29" s="47"/>
      <c r="G29" s="132"/>
      <c r="H29" s="110"/>
      <c r="K29" s="46"/>
      <c r="L29" s="46"/>
      <c r="M29" s="46"/>
      <c r="N29" s="46"/>
      <c r="O29" s="47"/>
      <c r="P29" s="132"/>
      <c r="Q29" s="46"/>
      <c r="T29" s="46"/>
      <c r="U29" s="46"/>
      <c r="V29" s="46"/>
      <c r="W29" s="46"/>
      <c r="X29" s="47"/>
      <c r="Y29" s="136"/>
      <c r="Z29" s="56"/>
    </row>
    <row r="30" spans="1:26" s="44" customFormat="1" ht="9" x14ac:dyDescent="0.15">
      <c r="B30" s="47">
        <f t="shared" ref="B30:G30" si="14">SUM(B18:B29)</f>
        <v>28</v>
      </c>
      <c r="C30" s="47">
        <f t="shared" si="14"/>
        <v>20</v>
      </c>
      <c r="D30" s="47">
        <f t="shared" si="14"/>
        <v>0</v>
      </c>
      <c r="E30" s="47">
        <f t="shared" si="14"/>
        <v>0</v>
      </c>
      <c r="F30" s="51">
        <f t="shared" si="14"/>
        <v>48</v>
      </c>
      <c r="G30" s="133">
        <f t="shared" si="14"/>
        <v>74</v>
      </c>
      <c r="H30" s="110"/>
      <c r="K30" s="47">
        <f t="shared" ref="K30:P30" si="15">SUM(K18:K29)</f>
        <v>23</v>
      </c>
      <c r="L30" s="47">
        <f t="shared" si="15"/>
        <v>28</v>
      </c>
      <c r="M30" s="47">
        <f t="shared" si="15"/>
        <v>25</v>
      </c>
      <c r="N30" s="47">
        <f t="shared" si="15"/>
        <v>0</v>
      </c>
      <c r="O30" s="51">
        <f t="shared" si="15"/>
        <v>76</v>
      </c>
      <c r="P30" s="94">
        <f t="shared" si="15"/>
        <v>79</v>
      </c>
      <c r="Q30" s="54"/>
      <c r="T30" s="47">
        <f t="shared" ref="T30:Y30" si="16">SUM(T18:T29)</f>
        <v>17</v>
      </c>
      <c r="U30" s="47">
        <f t="shared" si="16"/>
        <v>14</v>
      </c>
      <c r="V30" s="47">
        <f t="shared" si="16"/>
        <v>25</v>
      </c>
      <c r="W30" s="47">
        <f t="shared" si="16"/>
        <v>0</v>
      </c>
      <c r="X30" s="51">
        <f t="shared" si="16"/>
        <v>56</v>
      </c>
      <c r="Y30" s="94">
        <f t="shared" si="16"/>
        <v>73</v>
      </c>
      <c r="Z30" s="56"/>
    </row>
    <row r="31" spans="1:26" s="44" customFormat="1" ht="9" x14ac:dyDescent="0.15">
      <c r="B31" s="46"/>
      <c r="C31" s="46"/>
      <c r="D31" s="46"/>
      <c r="E31" s="46"/>
      <c r="F31" s="46"/>
      <c r="G31" s="111"/>
      <c r="H31" s="110"/>
      <c r="K31" s="46"/>
      <c r="L31" s="46"/>
      <c r="M31" s="46"/>
      <c r="N31" s="46"/>
      <c r="O31" s="46"/>
      <c r="P31" s="111"/>
      <c r="Q31" s="54"/>
      <c r="Y31" s="101"/>
      <c r="Z31" s="56"/>
    </row>
    <row r="32" spans="1:26" s="44" customFormat="1" ht="9" x14ac:dyDescent="0.15">
      <c r="B32" s="46"/>
      <c r="C32" s="46"/>
      <c r="D32" s="46"/>
      <c r="E32" s="46"/>
      <c r="F32" s="46"/>
      <c r="G32" s="111"/>
      <c r="H32" s="110"/>
      <c r="K32" s="46"/>
      <c r="L32" s="46"/>
      <c r="M32" s="46"/>
      <c r="N32" s="46"/>
      <c r="O32" s="46"/>
      <c r="P32" s="111"/>
      <c r="Q32" s="54"/>
      <c r="Y32" s="101"/>
      <c r="Z32" s="56"/>
    </row>
    <row r="33" spans="1:26" s="44" customFormat="1" ht="9" x14ac:dyDescent="0.15">
      <c r="A33" s="124" t="s">
        <v>52</v>
      </c>
      <c r="B33" s="46">
        <v>1</v>
      </c>
      <c r="C33" s="46">
        <v>2</v>
      </c>
      <c r="D33" s="46">
        <v>3</v>
      </c>
      <c r="E33" s="46">
        <v>4</v>
      </c>
      <c r="F33" s="46" t="s">
        <v>26</v>
      </c>
      <c r="G33" s="112" t="s">
        <v>73</v>
      </c>
      <c r="H33" s="113" t="s">
        <v>164</v>
      </c>
      <c r="K33" s="46"/>
      <c r="L33" s="46"/>
      <c r="M33" s="46"/>
      <c r="N33" s="46"/>
      <c r="O33" s="46"/>
      <c r="P33" s="111"/>
      <c r="Q33" s="54"/>
      <c r="S33" s="105"/>
      <c r="Y33" s="101"/>
      <c r="Z33" s="105"/>
    </row>
    <row r="34" spans="1:26" s="44" customFormat="1" ht="9" x14ac:dyDescent="0.15">
      <c r="A34" s="125" t="s">
        <v>63</v>
      </c>
      <c r="B34" s="127">
        <v>2</v>
      </c>
      <c r="C34" s="127">
        <v>0</v>
      </c>
      <c r="D34" s="126"/>
      <c r="E34" s="126"/>
      <c r="F34" s="128">
        <f t="shared" ref="F34:F43" si="17">SUM(B34:E34)</f>
        <v>2</v>
      </c>
      <c r="G34" s="131">
        <v>1</v>
      </c>
      <c r="H34" s="134">
        <f t="shared" ref="H34:H43" si="18">F34/G34</f>
        <v>2</v>
      </c>
      <c r="J34" s="44" t="s">
        <v>0</v>
      </c>
      <c r="K34" s="47">
        <f>B14</f>
        <v>18</v>
      </c>
      <c r="L34" s="47">
        <f>C14</f>
        <v>46</v>
      </c>
      <c r="M34" s="47">
        <f>D14</f>
        <v>59</v>
      </c>
      <c r="N34" s="47">
        <f>E14</f>
        <v>20</v>
      </c>
      <c r="O34" s="46"/>
      <c r="P34" s="114">
        <f t="shared" ref="P34:P40" si="19">SUM(K34:N34)</f>
        <v>143</v>
      </c>
      <c r="Q34" s="95" t="s">
        <v>65</v>
      </c>
      <c r="R34" s="58" t="s">
        <v>65</v>
      </c>
      <c r="S34" s="137">
        <v>105</v>
      </c>
      <c r="Y34" s="101"/>
      <c r="Z34" s="105"/>
    </row>
    <row r="35" spans="1:26" s="44" customFormat="1" ht="9" x14ac:dyDescent="0.15">
      <c r="A35" s="125" t="s">
        <v>201</v>
      </c>
      <c r="B35" s="127">
        <v>8</v>
      </c>
      <c r="C35" s="127">
        <v>0</v>
      </c>
      <c r="D35" s="126"/>
      <c r="E35" s="126"/>
      <c r="F35" s="128">
        <f t="shared" si="17"/>
        <v>8</v>
      </c>
      <c r="G35" s="131">
        <v>1</v>
      </c>
      <c r="H35" s="134">
        <f t="shared" si="18"/>
        <v>8</v>
      </c>
      <c r="J35" s="44" t="s">
        <v>156</v>
      </c>
      <c r="K35" s="47">
        <f>K14</f>
        <v>33</v>
      </c>
      <c r="L35" s="47">
        <f>L14</f>
        <v>53</v>
      </c>
      <c r="M35" s="47">
        <f>M14</f>
        <v>20</v>
      </c>
      <c r="N35" s="47">
        <f>N14</f>
        <v>7</v>
      </c>
      <c r="O35" s="46"/>
      <c r="P35" s="114">
        <f t="shared" si="19"/>
        <v>113</v>
      </c>
      <c r="Q35" s="95" t="s">
        <v>66</v>
      </c>
      <c r="R35" s="58" t="s">
        <v>66</v>
      </c>
      <c r="S35" s="137">
        <v>35</v>
      </c>
      <c r="Y35" s="101"/>
      <c r="Z35" s="105"/>
    </row>
    <row r="36" spans="1:26" s="44" customFormat="1" ht="9" x14ac:dyDescent="0.15">
      <c r="A36" s="125" t="s">
        <v>6</v>
      </c>
      <c r="B36" s="127">
        <v>9</v>
      </c>
      <c r="C36" s="127">
        <v>8</v>
      </c>
      <c r="D36" s="126"/>
      <c r="E36" s="126"/>
      <c r="F36" s="128">
        <f t="shared" si="17"/>
        <v>17</v>
      </c>
      <c r="G36" s="131">
        <v>3</v>
      </c>
      <c r="H36" s="134">
        <f t="shared" si="18"/>
        <v>5.666666666666667</v>
      </c>
      <c r="J36" s="44" t="s">
        <v>16</v>
      </c>
      <c r="K36" s="47">
        <f>T14</f>
        <v>20</v>
      </c>
      <c r="L36" s="47">
        <f>U14</f>
        <v>57</v>
      </c>
      <c r="M36" s="47">
        <f>V14</f>
        <v>14</v>
      </c>
      <c r="N36" s="47">
        <f>W14</f>
        <v>9</v>
      </c>
      <c r="O36" s="46"/>
      <c r="P36" s="114">
        <f t="shared" si="19"/>
        <v>100</v>
      </c>
      <c r="Q36" s="54"/>
      <c r="Y36" s="101"/>
      <c r="Z36" s="56"/>
    </row>
    <row r="37" spans="1:26" s="44" customFormat="1" ht="9" x14ac:dyDescent="0.15">
      <c r="A37" s="125" t="s">
        <v>294</v>
      </c>
      <c r="B37" s="126"/>
      <c r="C37" s="127">
        <v>2</v>
      </c>
      <c r="D37" s="127">
        <v>1</v>
      </c>
      <c r="E37" s="127">
        <v>2</v>
      </c>
      <c r="F37" s="128">
        <f t="shared" si="17"/>
        <v>5</v>
      </c>
      <c r="G37" s="131">
        <v>5</v>
      </c>
      <c r="H37" s="134">
        <f t="shared" si="18"/>
        <v>1</v>
      </c>
      <c r="J37" s="44" t="s">
        <v>291</v>
      </c>
      <c r="K37" s="47">
        <f>B30</f>
        <v>28</v>
      </c>
      <c r="L37" s="47">
        <f>C30</f>
        <v>20</v>
      </c>
      <c r="M37" s="47">
        <f>D30</f>
        <v>0</v>
      </c>
      <c r="N37" s="47">
        <f>E30</f>
        <v>0</v>
      </c>
      <c r="O37" s="46"/>
      <c r="P37" s="114">
        <f t="shared" si="19"/>
        <v>48</v>
      </c>
      <c r="Q37" s="95"/>
      <c r="R37" s="58"/>
      <c r="T37" s="60"/>
      <c r="Y37" s="101"/>
      <c r="Z37" s="105"/>
    </row>
    <row r="38" spans="1:26" s="44" customFormat="1" ht="9" x14ac:dyDescent="0.15">
      <c r="A38" s="125" t="s">
        <v>92</v>
      </c>
      <c r="B38" s="127">
        <v>9</v>
      </c>
      <c r="C38" s="126"/>
      <c r="D38" s="126"/>
      <c r="E38" s="126"/>
      <c r="F38" s="128">
        <f t="shared" si="17"/>
        <v>9</v>
      </c>
      <c r="G38" s="131">
        <v>7</v>
      </c>
      <c r="H38" s="134">
        <f t="shared" si="18"/>
        <v>1.2857142857142858</v>
      </c>
      <c r="J38" s="44" t="s">
        <v>38</v>
      </c>
      <c r="K38" s="47">
        <f>K30</f>
        <v>23</v>
      </c>
      <c r="L38" s="47">
        <f>L30</f>
        <v>28</v>
      </c>
      <c r="M38" s="47">
        <f>M30</f>
        <v>25</v>
      </c>
      <c r="N38" s="47">
        <f>N30</f>
        <v>0</v>
      </c>
      <c r="O38" s="46"/>
      <c r="P38" s="114">
        <f t="shared" si="19"/>
        <v>76</v>
      </c>
      <c r="Q38" s="54"/>
      <c r="Y38" s="101"/>
      <c r="Z38" s="105"/>
    </row>
    <row r="39" spans="1:26" s="44" customFormat="1" ht="9" x14ac:dyDescent="0.15">
      <c r="A39" s="125" t="s">
        <v>108</v>
      </c>
      <c r="B39" s="126"/>
      <c r="C39" s="127">
        <v>12</v>
      </c>
      <c r="D39" s="127">
        <v>0</v>
      </c>
      <c r="E39" s="126"/>
      <c r="F39" s="128">
        <f t="shared" si="17"/>
        <v>12</v>
      </c>
      <c r="G39" s="131">
        <v>9</v>
      </c>
      <c r="H39" s="134">
        <f t="shared" si="18"/>
        <v>1.3333333333333333</v>
      </c>
      <c r="J39" s="44" t="s">
        <v>250</v>
      </c>
      <c r="K39" s="47">
        <f>T30</f>
        <v>17</v>
      </c>
      <c r="L39" s="47">
        <f>U30</f>
        <v>14</v>
      </c>
      <c r="M39" s="47">
        <f>V30</f>
        <v>25</v>
      </c>
      <c r="N39" s="47">
        <f>W30</f>
        <v>0</v>
      </c>
      <c r="O39" s="46"/>
      <c r="P39" s="114">
        <f t="shared" si="19"/>
        <v>56</v>
      </c>
      <c r="Q39" s="54"/>
      <c r="Y39" s="101"/>
      <c r="Z39" s="56"/>
    </row>
    <row r="40" spans="1:26" s="44" customFormat="1" ht="9" x14ac:dyDescent="0.15">
      <c r="A40" s="125" t="s">
        <v>337</v>
      </c>
      <c r="B40" s="127">
        <v>0</v>
      </c>
      <c r="C40" s="127">
        <v>8</v>
      </c>
      <c r="D40" s="126"/>
      <c r="E40" s="126"/>
      <c r="F40" s="128">
        <f t="shared" si="17"/>
        <v>8</v>
      </c>
      <c r="G40" s="131">
        <v>10</v>
      </c>
      <c r="H40" s="134">
        <f t="shared" si="18"/>
        <v>0.8</v>
      </c>
      <c r="J40" s="44" t="s">
        <v>52</v>
      </c>
      <c r="K40" s="47">
        <f>B46</f>
        <v>34</v>
      </c>
      <c r="L40" s="47">
        <f>C46</f>
        <v>45</v>
      </c>
      <c r="M40" s="47">
        <f>D46</f>
        <v>3</v>
      </c>
      <c r="N40" s="47">
        <f>E46</f>
        <v>11</v>
      </c>
      <c r="O40" s="46"/>
      <c r="P40" s="114">
        <f t="shared" si="19"/>
        <v>93</v>
      </c>
      <c r="Q40" s="54"/>
      <c r="Y40" s="101"/>
      <c r="Z40" s="56"/>
    </row>
    <row r="41" spans="1:26" s="44" customFormat="1" ht="9" x14ac:dyDescent="0.15">
      <c r="A41" s="125" t="s">
        <v>239</v>
      </c>
      <c r="B41" s="126"/>
      <c r="C41" s="127">
        <v>2</v>
      </c>
      <c r="D41" s="127">
        <v>0</v>
      </c>
      <c r="E41" s="127">
        <v>0</v>
      </c>
      <c r="F41" s="128">
        <f t="shared" si="17"/>
        <v>2</v>
      </c>
      <c r="G41" s="131">
        <v>11</v>
      </c>
      <c r="H41" s="134">
        <f t="shared" si="18"/>
        <v>0.18181818181818182</v>
      </c>
      <c r="K41" s="46"/>
      <c r="L41" s="46"/>
      <c r="M41" s="46"/>
      <c r="N41" s="46"/>
      <c r="O41" s="46"/>
      <c r="P41" s="111"/>
      <c r="Q41" s="54"/>
      <c r="Y41" s="101"/>
      <c r="Z41" s="56"/>
    </row>
    <row r="42" spans="1:26" s="44" customFormat="1" ht="9" x14ac:dyDescent="0.15">
      <c r="A42" s="125" t="s">
        <v>309</v>
      </c>
      <c r="B42" s="126"/>
      <c r="C42" s="127">
        <v>8</v>
      </c>
      <c r="D42" s="127">
        <v>2</v>
      </c>
      <c r="E42" s="127">
        <v>9</v>
      </c>
      <c r="F42" s="128">
        <f t="shared" si="17"/>
        <v>19</v>
      </c>
      <c r="G42" s="131">
        <v>13</v>
      </c>
      <c r="H42" s="134">
        <f t="shared" si="18"/>
        <v>1.4615384615384615</v>
      </c>
      <c r="K42" s="46"/>
      <c r="L42" s="46"/>
      <c r="M42" s="46"/>
      <c r="N42" s="46"/>
      <c r="O42" s="46"/>
      <c r="P42" s="111"/>
      <c r="Q42" s="54"/>
      <c r="Y42" s="101"/>
      <c r="Z42" s="56"/>
    </row>
    <row r="43" spans="1:26" s="44" customFormat="1" ht="9" x14ac:dyDescent="0.15">
      <c r="A43" s="125" t="s">
        <v>185</v>
      </c>
      <c r="B43" s="127">
        <v>6</v>
      </c>
      <c r="C43" s="127">
        <v>5</v>
      </c>
      <c r="D43" s="126"/>
      <c r="E43" s="126"/>
      <c r="F43" s="128">
        <f t="shared" si="17"/>
        <v>11</v>
      </c>
      <c r="G43" s="131">
        <v>20</v>
      </c>
      <c r="H43" s="134">
        <f t="shared" si="18"/>
        <v>0.55000000000000004</v>
      </c>
      <c r="K43" s="46"/>
      <c r="L43" s="46"/>
      <c r="M43" s="46"/>
      <c r="N43" s="46"/>
      <c r="O43" s="46"/>
      <c r="P43" s="111"/>
      <c r="Q43" s="54"/>
      <c r="Y43" s="101"/>
      <c r="Z43" s="56"/>
    </row>
    <row r="44" spans="1:26" s="44" customFormat="1" ht="9" x14ac:dyDescent="0.15">
      <c r="A44" s="125"/>
      <c r="B44" s="126"/>
      <c r="C44" s="126"/>
      <c r="D44" s="126"/>
      <c r="E44" s="126"/>
      <c r="F44" s="128"/>
      <c r="G44" s="131"/>
      <c r="H44" s="134"/>
      <c r="K44" s="46"/>
      <c r="L44" s="46"/>
      <c r="M44" s="46"/>
      <c r="N44" s="46"/>
      <c r="O44" s="46"/>
      <c r="P44" s="111"/>
      <c r="Q44" s="54"/>
      <c r="Y44" s="101"/>
      <c r="Z44" s="56"/>
    </row>
    <row r="45" spans="1:26" s="44" customFormat="1" ht="9" x14ac:dyDescent="0.15">
      <c r="B45" s="46"/>
      <c r="C45" s="46"/>
      <c r="D45" s="46"/>
      <c r="E45" s="46"/>
      <c r="F45" s="47"/>
      <c r="G45" s="132"/>
      <c r="H45" s="110"/>
      <c r="K45" s="46"/>
      <c r="L45" s="46"/>
      <c r="M45" s="46"/>
      <c r="N45" s="46"/>
      <c r="O45" s="46"/>
      <c r="P45" s="111"/>
      <c r="Q45" s="54"/>
      <c r="Y45" s="101"/>
      <c r="Z45" s="56"/>
    </row>
    <row r="46" spans="1:26" s="44" customFormat="1" ht="9" x14ac:dyDescent="0.15">
      <c r="B46" s="47">
        <f t="shared" ref="B46:G46" si="20">SUM(B34:B45)</f>
        <v>34</v>
      </c>
      <c r="C46" s="47">
        <f t="shared" si="20"/>
        <v>45</v>
      </c>
      <c r="D46" s="47">
        <f t="shared" si="20"/>
        <v>3</v>
      </c>
      <c r="E46" s="47">
        <f t="shared" si="20"/>
        <v>11</v>
      </c>
      <c r="F46" s="51">
        <f t="shared" si="20"/>
        <v>93</v>
      </c>
      <c r="G46" s="133">
        <f t="shared" si="20"/>
        <v>80</v>
      </c>
      <c r="H46" s="110"/>
      <c r="K46" s="46"/>
      <c r="L46" s="46"/>
      <c r="M46" s="46"/>
      <c r="N46" s="46"/>
      <c r="O46" s="46"/>
      <c r="P46" s="111"/>
      <c r="Q46" s="54"/>
      <c r="Y46" s="101"/>
      <c r="Z46" s="56"/>
    </row>
    <row r="47" spans="1:26" s="44" customFormat="1" ht="9" x14ac:dyDescent="0.15">
      <c r="B47" s="46"/>
      <c r="C47" s="46"/>
      <c r="D47" s="46"/>
      <c r="E47" s="46"/>
      <c r="F47" s="46"/>
      <c r="G47" s="111"/>
      <c r="H47" s="110"/>
      <c r="K47" s="46"/>
      <c r="L47" s="46"/>
      <c r="M47" s="46"/>
      <c r="N47" s="46"/>
      <c r="O47" s="46"/>
      <c r="P47" s="111"/>
      <c r="Q47" s="54"/>
      <c r="Y47" s="101"/>
      <c r="Z47" s="56"/>
    </row>
    <row r="48" spans="1:26" s="44" customFormat="1" ht="9" x14ac:dyDescent="0.15">
      <c r="B48" s="46"/>
      <c r="C48" s="46"/>
      <c r="D48" s="46"/>
      <c r="E48" s="46"/>
      <c r="F48" s="46"/>
      <c r="G48" s="111"/>
      <c r="H48" s="110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6"/>
      <c r="C49" s="46"/>
      <c r="D49" s="46"/>
      <c r="E49" s="46"/>
      <c r="F49" s="46"/>
      <c r="G49" s="111"/>
      <c r="H49" s="110"/>
      <c r="K49" s="46"/>
      <c r="L49" s="46"/>
      <c r="M49" s="46"/>
      <c r="N49" s="46"/>
      <c r="O49" s="46"/>
      <c r="P49" s="111"/>
      <c r="Q49" s="54"/>
      <c r="Y49" s="101"/>
      <c r="Z49" s="56"/>
    </row>
    <row r="50" spans="2:26" s="44" customFormat="1" ht="9" x14ac:dyDescent="0.15">
      <c r="B50" s="46"/>
      <c r="C50" s="46"/>
      <c r="D50" s="46"/>
      <c r="E50" s="46"/>
      <c r="F50" s="46"/>
      <c r="G50" s="111"/>
      <c r="H50" s="110"/>
      <c r="K50" s="46"/>
      <c r="L50" s="46"/>
      <c r="M50" s="46"/>
      <c r="N50" s="46"/>
      <c r="O50" s="46"/>
      <c r="P50" s="111"/>
      <c r="Q50" s="54"/>
      <c r="Y50" s="101"/>
      <c r="Z50" s="56"/>
    </row>
    <row r="51" spans="2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2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2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2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2:26" s="44" customFormat="1" ht="9" x14ac:dyDescent="0.15">
      <c r="B61" s="46"/>
      <c r="C61" s="46"/>
      <c r="D61" s="46"/>
      <c r="E61" s="46"/>
      <c r="F61" s="46"/>
      <c r="G61" s="111"/>
      <c r="H61" s="110"/>
      <c r="K61" s="46"/>
      <c r="L61" s="46"/>
      <c r="M61" s="46"/>
      <c r="N61" s="46"/>
      <c r="O61" s="46"/>
      <c r="P61" s="111"/>
      <c r="Q61" s="54"/>
      <c r="Y61" s="101"/>
      <c r="Z61" s="56"/>
    </row>
    <row r="62" spans="2:26" s="44" customFormat="1" ht="9" x14ac:dyDescent="0.15">
      <c r="B62" s="46"/>
      <c r="C62" s="46"/>
      <c r="D62" s="46"/>
      <c r="E62" s="46"/>
      <c r="F62" s="46"/>
      <c r="G62" s="111"/>
      <c r="H62" s="110"/>
      <c r="K62" s="46"/>
      <c r="L62" s="46"/>
      <c r="M62" s="46"/>
      <c r="N62" s="46"/>
      <c r="O62" s="46"/>
      <c r="P62" s="111"/>
      <c r="Q62" s="54"/>
      <c r="Y62" s="101"/>
      <c r="Z62" s="56"/>
    </row>
    <row r="63" spans="2:26" s="44" customFormat="1" ht="9" x14ac:dyDescent="0.15">
      <c r="B63" s="46"/>
      <c r="C63" s="46"/>
      <c r="D63" s="46"/>
      <c r="E63" s="46"/>
      <c r="F63" s="46"/>
      <c r="G63" s="111"/>
      <c r="H63" s="110"/>
      <c r="K63" s="46"/>
      <c r="L63" s="46"/>
      <c r="M63" s="46"/>
      <c r="N63" s="46"/>
      <c r="O63" s="46"/>
      <c r="P63" s="111"/>
      <c r="Q63" s="54"/>
      <c r="Y63" s="101"/>
      <c r="Z63" s="56"/>
    </row>
    <row r="64" spans="2:26" s="44" customFormat="1" ht="9" x14ac:dyDescent="0.15">
      <c r="B64" s="46"/>
      <c r="C64" s="46"/>
      <c r="D64" s="46"/>
      <c r="E64" s="46"/>
      <c r="F64" s="46"/>
      <c r="G64" s="111"/>
      <c r="H64" s="110"/>
      <c r="K64" s="46"/>
      <c r="L64" s="46"/>
      <c r="M64" s="46"/>
      <c r="N64" s="46"/>
      <c r="O64" s="46"/>
      <c r="P64" s="111"/>
      <c r="Q64" s="54"/>
      <c r="Y64" s="101"/>
      <c r="Z64" s="56"/>
    </row>
    <row r="65" spans="2:26" s="44" customFormat="1" ht="9" x14ac:dyDescent="0.15">
      <c r="B65" s="46"/>
      <c r="C65" s="46"/>
      <c r="D65" s="46"/>
      <c r="E65" s="46"/>
      <c r="F65" s="46"/>
      <c r="G65" s="111"/>
      <c r="H65" s="110"/>
      <c r="K65" s="46"/>
      <c r="L65" s="46"/>
      <c r="M65" s="46"/>
      <c r="N65" s="46"/>
      <c r="O65" s="46"/>
      <c r="P65" s="111"/>
      <c r="Q65" s="54"/>
      <c r="Y65" s="101"/>
      <c r="Z65" s="56"/>
    </row>
    <row r="66" spans="2:26" s="44" customFormat="1" ht="9" x14ac:dyDescent="0.15">
      <c r="B66" s="46"/>
      <c r="C66" s="46"/>
      <c r="D66" s="46"/>
      <c r="E66" s="46"/>
      <c r="F66" s="46"/>
      <c r="G66" s="111"/>
      <c r="H66" s="110"/>
      <c r="K66" s="46"/>
      <c r="L66" s="46"/>
      <c r="M66" s="46"/>
      <c r="N66" s="46"/>
      <c r="O66" s="46"/>
      <c r="P66" s="111"/>
      <c r="Q66" s="54"/>
      <c r="Y66" s="101"/>
      <c r="Z66" s="56"/>
    </row>
    <row r="67" spans="2:26" s="44" customFormat="1" ht="9" x14ac:dyDescent="0.15">
      <c r="B67" s="46"/>
      <c r="C67" s="46"/>
      <c r="D67" s="46"/>
      <c r="E67" s="46"/>
      <c r="F67" s="46"/>
      <c r="G67" s="111"/>
      <c r="H67" s="110"/>
      <c r="K67" s="46"/>
      <c r="L67" s="46"/>
      <c r="M67" s="46"/>
      <c r="N67" s="46"/>
      <c r="O67" s="46"/>
      <c r="P67" s="111"/>
      <c r="Q67" s="54"/>
      <c r="Y67" s="101"/>
      <c r="Z67" s="56"/>
    </row>
    <row r="68" spans="2:26" s="44" customFormat="1" ht="9" x14ac:dyDescent="0.15">
      <c r="B68" s="46"/>
      <c r="C68" s="46"/>
      <c r="D68" s="46"/>
      <c r="E68" s="46"/>
      <c r="F68" s="46"/>
      <c r="G68" s="111"/>
      <c r="H68" s="110"/>
      <c r="K68" s="46"/>
      <c r="L68" s="46"/>
      <c r="M68" s="46"/>
      <c r="N68" s="46"/>
      <c r="O68" s="46"/>
      <c r="P68" s="111"/>
      <c r="Q68" s="54"/>
      <c r="Y68" s="101"/>
      <c r="Z68" s="56"/>
    </row>
    <row r="69" spans="2:26" s="44" customFormat="1" ht="9" x14ac:dyDescent="0.15">
      <c r="B69" s="46"/>
      <c r="C69" s="46"/>
      <c r="D69" s="46"/>
      <c r="E69" s="46"/>
      <c r="F69" s="46"/>
      <c r="G69" s="111"/>
      <c r="H69" s="110"/>
      <c r="K69" s="46"/>
      <c r="L69" s="46"/>
      <c r="M69" s="46"/>
      <c r="N69" s="46"/>
      <c r="O69" s="46"/>
      <c r="P69" s="111"/>
      <c r="Q69" s="54"/>
      <c r="Y69" s="101"/>
      <c r="Z69" s="56"/>
    </row>
    <row r="70" spans="2:26" s="44" customFormat="1" ht="9" x14ac:dyDescent="0.15">
      <c r="B70" s="46"/>
      <c r="C70" s="46"/>
      <c r="D70" s="46"/>
      <c r="E70" s="46"/>
      <c r="F70" s="46"/>
      <c r="G70" s="111"/>
      <c r="H70" s="110"/>
      <c r="K70" s="46"/>
      <c r="L70" s="46"/>
      <c r="M70" s="46"/>
      <c r="N70" s="46"/>
      <c r="O70" s="46"/>
      <c r="P70" s="111"/>
      <c r="Q70" s="54"/>
      <c r="Y70" s="101"/>
      <c r="Z70" s="56"/>
    </row>
    <row r="71" spans="2:26" s="44" customFormat="1" ht="9" x14ac:dyDescent="0.15">
      <c r="B71" s="46"/>
      <c r="C71" s="46"/>
      <c r="D71" s="46"/>
      <c r="E71" s="46"/>
      <c r="F71" s="46"/>
      <c r="G71" s="111"/>
      <c r="H71" s="110"/>
      <c r="K71" s="46"/>
      <c r="L71" s="46"/>
      <c r="M71" s="46"/>
      <c r="N71" s="46"/>
      <c r="O71" s="46"/>
      <c r="P71" s="111"/>
      <c r="Q71" s="54"/>
      <c r="Y71" s="101"/>
      <c r="Z71" s="56"/>
    </row>
    <row r="72" spans="2:26" s="44" customFormat="1" ht="9" x14ac:dyDescent="0.15">
      <c r="B72" s="46"/>
      <c r="C72" s="46"/>
      <c r="D72" s="46"/>
      <c r="E72" s="46"/>
      <c r="F72" s="46"/>
      <c r="G72" s="111"/>
      <c r="H72" s="110"/>
      <c r="K72" s="46"/>
      <c r="L72" s="46"/>
      <c r="M72" s="46"/>
      <c r="N72" s="46"/>
      <c r="O72" s="46"/>
      <c r="P72" s="111"/>
      <c r="Q72" s="54"/>
      <c r="Y72" s="101"/>
      <c r="Z72" s="56"/>
    </row>
    <row r="73" spans="2:26" s="44" customFormat="1" ht="9" x14ac:dyDescent="0.15">
      <c r="B73" s="46"/>
      <c r="C73" s="46"/>
      <c r="D73" s="46"/>
      <c r="E73" s="46"/>
      <c r="F73" s="46"/>
      <c r="G73" s="111"/>
      <c r="H73" s="110"/>
      <c r="K73" s="46"/>
      <c r="L73" s="46"/>
      <c r="M73" s="46"/>
      <c r="N73" s="46"/>
      <c r="O73" s="46"/>
      <c r="P73" s="111"/>
      <c r="Q73" s="54"/>
      <c r="Y73" s="101"/>
      <c r="Z73" s="56"/>
    </row>
    <row r="74" spans="2:26" s="44" customFormat="1" ht="9" x14ac:dyDescent="0.15">
      <c r="B74" s="46"/>
      <c r="C74" s="46"/>
      <c r="D74" s="46"/>
      <c r="E74" s="46"/>
      <c r="F74" s="46"/>
      <c r="G74" s="111"/>
      <c r="H74" s="110"/>
      <c r="K74" s="46"/>
      <c r="L74" s="46"/>
      <c r="M74" s="46"/>
      <c r="N74" s="46"/>
      <c r="O74" s="46"/>
      <c r="P74" s="111"/>
      <c r="Q74" s="54"/>
      <c r="Y74" s="101"/>
      <c r="Z74" s="56"/>
    </row>
    <row r="75" spans="2:26" s="44" customFormat="1" ht="9" x14ac:dyDescent="0.15">
      <c r="B75" s="46"/>
      <c r="C75" s="46"/>
      <c r="D75" s="46"/>
      <c r="E75" s="46"/>
      <c r="F75" s="46"/>
      <c r="G75" s="111"/>
      <c r="H75" s="110"/>
      <c r="K75" s="46"/>
      <c r="L75" s="46"/>
      <c r="M75" s="46"/>
      <c r="N75" s="46"/>
      <c r="O75" s="46"/>
      <c r="P75" s="111"/>
      <c r="Q75" s="54"/>
      <c r="Y75" s="101"/>
      <c r="Z75" s="56"/>
    </row>
  </sheetData>
  <sortState xmlns:xlrd2="http://schemas.microsoft.com/office/spreadsheetml/2017/richdata2" ref="A34:H44">
    <sortCondition ref="G34:G44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4773-0B64-4278-BDE3-9EF5E40C1D1F}">
  <dimension ref="A1:Z46"/>
  <sheetViews>
    <sheetView topLeftCell="A10" workbookViewId="0">
      <selection activeCell="I1" sqref="I1"/>
    </sheetView>
  </sheetViews>
  <sheetFormatPr defaultRowHeight="15" x14ac:dyDescent="0.25"/>
  <cols>
    <col min="1" max="1" width="8.85546875" style="61" bestFit="1" customWidth="1"/>
    <col min="2" max="4" width="2.42578125" style="62" bestFit="1" customWidth="1"/>
    <col min="5" max="5" width="2.42578125" style="62" customWidth="1"/>
    <col min="6" max="6" width="3.140625" style="62" bestFit="1" customWidth="1"/>
    <col min="7" max="7" width="5.5703125" style="63" bestFit="1" customWidth="1"/>
    <col min="8" max="8" width="8.5703125" style="64" bestFit="1" customWidth="1"/>
    <col min="9" max="9" width="3.85546875" style="61" customWidth="1"/>
    <col min="10" max="10" width="9.5703125" style="61" bestFit="1" customWidth="1"/>
    <col min="11" max="14" width="2.42578125" style="62" bestFit="1" customWidth="1"/>
    <col min="15" max="15" width="3.140625" style="62" bestFit="1" customWidth="1"/>
    <col min="16" max="16" width="5.5703125" style="63" bestFit="1" customWidth="1"/>
    <col min="17" max="17" width="8.5703125" style="65" bestFit="1" customWidth="1"/>
    <col min="18" max="18" width="3.85546875" style="61" bestFit="1" customWidth="1"/>
    <col min="19" max="19" width="9.28515625" style="61" bestFit="1" customWidth="1"/>
    <col min="20" max="22" width="2.42578125" style="61" bestFit="1" customWidth="1"/>
    <col min="23" max="23" width="2.42578125" style="61" customWidth="1"/>
    <col min="24" max="24" width="3.140625" style="61" bestFit="1" customWidth="1"/>
    <col min="25" max="25" width="5.5703125" style="66" bestFit="1" customWidth="1"/>
    <col min="26" max="26" width="8.5703125" style="67" bestFit="1" customWidth="1"/>
    <col min="27" max="256" width="9.140625" style="61"/>
    <col min="257" max="257" width="8.85546875" style="61" bestFit="1" customWidth="1"/>
    <col min="258" max="260" width="2.42578125" style="61" bestFit="1" customWidth="1"/>
    <col min="261" max="261" width="2.42578125" style="61" customWidth="1"/>
    <col min="262" max="262" width="3.140625" style="61" bestFit="1" customWidth="1"/>
    <col min="263" max="263" width="5.5703125" style="61" bestFit="1" customWidth="1"/>
    <col min="264" max="264" width="8.5703125" style="61" bestFit="1" customWidth="1"/>
    <col min="265" max="265" width="3.85546875" style="61" customWidth="1"/>
    <col min="266" max="266" width="9.5703125" style="61" bestFit="1" customWidth="1"/>
    <col min="267" max="270" width="2.42578125" style="61" bestFit="1" customWidth="1"/>
    <col min="271" max="271" width="3.140625" style="61" bestFit="1" customWidth="1"/>
    <col min="272" max="272" width="5.5703125" style="61" bestFit="1" customWidth="1"/>
    <col min="273" max="273" width="8.5703125" style="61" bestFit="1" customWidth="1"/>
    <col min="274" max="274" width="3.85546875" style="61" bestFit="1" customWidth="1"/>
    <col min="275" max="275" width="9.28515625" style="61" bestFit="1" customWidth="1"/>
    <col min="276" max="278" width="2.42578125" style="61" bestFit="1" customWidth="1"/>
    <col min="279" max="279" width="2.42578125" style="61" customWidth="1"/>
    <col min="280" max="280" width="3.140625" style="61" bestFit="1" customWidth="1"/>
    <col min="281" max="281" width="5.5703125" style="61" bestFit="1" customWidth="1"/>
    <col min="282" max="282" width="8.5703125" style="61" bestFit="1" customWidth="1"/>
    <col min="283" max="512" width="9.140625" style="61"/>
    <col min="513" max="513" width="8.85546875" style="61" bestFit="1" customWidth="1"/>
    <col min="514" max="516" width="2.42578125" style="61" bestFit="1" customWidth="1"/>
    <col min="517" max="517" width="2.42578125" style="61" customWidth="1"/>
    <col min="518" max="518" width="3.140625" style="61" bestFit="1" customWidth="1"/>
    <col min="519" max="519" width="5.5703125" style="61" bestFit="1" customWidth="1"/>
    <col min="520" max="520" width="8.5703125" style="61" bestFit="1" customWidth="1"/>
    <col min="521" max="521" width="3.85546875" style="61" customWidth="1"/>
    <col min="522" max="522" width="9.5703125" style="61" bestFit="1" customWidth="1"/>
    <col min="523" max="526" width="2.42578125" style="61" bestFit="1" customWidth="1"/>
    <col min="527" max="527" width="3.140625" style="61" bestFit="1" customWidth="1"/>
    <col min="528" max="528" width="5.5703125" style="61" bestFit="1" customWidth="1"/>
    <col min="529" max="529" width="8.5703125" style="61" bestFit="1" customWidth="1"/>
    <col min="530" max="530" width="3.85546875" style="61" bestFit="1" customWidth="1"/>
    <col min="531" max="531" width="9.28515625" style="61" bestFit="1" customWidth="1"/>
    <col min="532" max="534" width="2.42578125" style="61" bestFit="1" customWidth="1"/>
    <col min="535" max="535" width="2.42578125" style="61" customWidth="1"/>
    <col min="536" max="536" width="3.140625" style="61" bestFit="1" customWidth="1"/>
    <col min="537" max="537" width="5.5703125" style="61" bestFit="1" customWidth="1"/>
    <col min="538" max="538" width="8.5703125" style="61" bestFit="1" customWidth="1"/>
    <col min="539" max="768" width="9.140625" style="61"/>
    <col min="769" max="769" width="8.85546875" style="61" bestFit="1" customWidth="1"/>
    <col min="770" max="772" width="2.42578125" style="61" bestFit="1" customWidth="1"/>
    <col min="773" max="773" width="2.42578125" style="61" customWidth="1"/>
    <col min="774" max="774" width="3.140625" style="61" bestFit="1" customWidth="1"/>
    <col min="775" max="775" width="5.5703125" style="61" bestFit="1" customWidth="1"/>
    <col min="776" max="776" width="8.5703125" style="61" bestFit="1" customWidth="1"/>
    <col min="777" max="777" width="3.85546875" style="61" customWidth="1"/>
    <col min="778" max="778" width="9.5703125" style="61" bestFit="1" customWidth="1"/>
    <col min="779" max="782" width="2.42578125" style="61" bestFit="1" customWidth="1"/>
    <col min="783" max="783" width="3.140625" style="61" bestFit="1" customWidth="1"/>
    <col min="784" max="784" width="5.5703125" style="61" bestFit="1" customWidth="1"/>
    <col min="785" max="785" width="8.5703125" style="61" bestFit="1" customWidth="1"/>
    <col min="786" max="786" width="3.85546875" style="61" bestFit="1" customWidth="1"/>
    <col min="787" max="787" width="9.28515625" style="61" bestFit="1" customWidth="1"/>
    <col min="788" max="790" width="2.42578125" style="61" bestFit="1" customWidth="1"/>
    <col min="791" max="791" width="2.42578125" style="61" customWidth="1"/>
    <col min="792" max="792" width="3.140625" style="61" bestFit="1" customWidth="1"/>
    <col min="793" max="793" width="5.5703125" style="61" bestFit="1" customWidth="1"/>
    <col min="794" max="794" width="8.5703125" style="61" bestFit="1" customWidth="1"/>
    <col min="795" max="1024" width="9.140625" style="61"/>
    <col min="1025" max="1025" width="8.85546875" style="61" bestFit="1" customWidth="1"/>
    <col min="1026" max="1028" width="2.42578125" style="61" bestFit="1" customWidth="1"/>
    <col min="1029" max="1029" width="2.42578125" style="61" customWidth="1"/>
    <col min="1030" max="1030" width="3.140625" style="61" bestFit="1" customWidth="1"/>
    <col min="1031" max="1031" width="5.5703125" style="61" bestFit="1" customWidth="1"/>
    <col min="1032" max="1032" width="8.5703125" style="61" bestFit="1" customWidth="1"/>
    <col min="1033" max="1033" width="3.85546875" style="61" customWidth="1"/>
    <col min="1034" max="1034" width="9.5703125" style="61" bestFit="1" customWidth="1"/>
    <col min="1035" max="1038" width="2.42578125" style="61" bestFit="1" customWidth="1"/>
    <col min="1039" max="1039" width="3.140625" style="61" bestFit="1" customWidth="1"/>
    <col min="1040" max="1040" width="5.5703125" style="61" bestFit="1" customWidth="1"/>
    <col min="1041" max="1041" width="8.5703125" style="61" bestFit="1" customWidth="1"/>
    <col min="1042" max="1042" width="3.85546875" style="61" bestFit="1" customWidth="1"/>
    <col min="1043" max="1043" width="9.28515625" style="61" bestFit="1" customWidth="1"/>
    <col min="1044" max="1046" width="2.42578125" style="61" bestFit="1" customWidth="1"/>
    <col min="1047" max="1047" width="2.42578125" style="61" customWidth="1"/>
    <col min="1048" max="1048" width="3.140625" style="61" bestFit="1" customWidth="1"/>
    <col min="1049" max="1049" width="5.5703125" style="61" bestFit="1" customWidth="1"/>
    <col min="1050" max="1050" width="8.5703125" style="61" bestFit="1" customWidth="1"/>
    <col min="1051" max="1280" width="9.140625" style="61"/>
    <col min="1281" max="1281" width="8.85546875" style="61" bestFit="1" customWidth="1"/>
    <col min="1282" max="1284" width="2.42578125" style="61" bestFit="1" customWidth="1"/>
    <col min="1285" max="1285" width="2.42578125" style="61" customWidth="1"/>
    <col min="1286" max="1286" width="3.140625" style="61" bestFit="1" customWidth="1"/>
    <col min="1287" max="1287" width="5.5703125" style="61" bestFit="1" customWidth="1"/>
    <col min="1288" max="1288" width="8.5703125" style="61" bestFit="1" customWidth="1"/>
    <col min="1289" max="1289" width="3.85546875" style="61" customWidth="1"/>
    <col min="1290" max="1290" width="9.5703125" style="61" bestFit="1" customWidth="1"/>
    <col min="1291" max="1294" width="2.42578125" style="61" bestFit="1" customWidth="1"/>
    <col min="1295" max="1295" width="3.140625" style="61" bestFit="1" customWidth="1"/>
    <col min="1296" max="1296" width="5.5703125" style="61" bestFit="1" customWidth="1"/>
    <col min="1297" max="1297" width="8.5703125" style="61" bestFit="1" customWidth="1"/>
    <col min="1298" max="1298" width="3.85546875" style="61" bestFit="1" customWidth="1"/>
    <col min="1299" max="1299" width="9.28515625" style="61" bestFit="1" customWidth="1"/>
    <col min="1300" max="1302" width="2.42578125" style="61" bestFit="1" customWidth="1"/>
    <col min="1303" max="1303" width="2.42578125" style="61" customWidth="1"/>
    <col min="1304" max="1304" width="3.140625" style="61" bestFit="1" customWidth="1"/>
    <col min="1305" max="1305" width="5.5703125" style="61" bestFit="1" customWidth="1"/>
    <col min="1306" max="1306" width="8.5703125" style="61" bestFit="1" customWidth="1"/>
    <col min="1307" max="1536" width="9.140625" style="61"/>
    <col min="1537" max="1537" width="8.85546875" style="61" bestFit="1" customWidth="1"/>
    <col min="1538" max="1540" width="2.42578125" style="61" bestFit="1" customWidth="1"/>
    <col min="1541" max="1541" width="2.42578125" style="61" customWidth="1"/>
    <col min="1542" max="1542" width="3.140625" style="61" bestFit="1" customWidth="1"/>
    <col min="1543" max="1543" width="5.5703125" style="61" bestFit="1" customWidth="1"/>
    <col min="1544" max="1544" width="8.5703125" style="61" bestFit="1" customWidth="1"/>
    <col min="1545" max="1545" width="3.85546875" style="61" customWidth="1"/>
    <col min="1546" max="1546" width="9.5703125" style="61" bestFit="1" customWidth="1"/>
    <col min="1547" max="1550" width="2.42578125" style="61" bestFit="1" customWidth="1"/>
    <col min="1551" max="1551" width="3.140625" style="61" bestFit="1" customWidth="1"/>
    <col min="1552" max="1552" width="5.5703125" style="61" bestFit="1" customWidth="1"/>
    <col min="1553" max="1553" width="8.5703125" style="61" bestFit="1" customWidth="1"/>
    <col min="1554" max="1554" width="3.85546875" style="61" bestFit="1" customWidth="1"/>
    <col min="1555" max="1555" width="9.28515625" style="61" bestFit="1" customWidth="1"/>
    <col min="1556" max="1558" width="2.42578125" style="61" bestFit="1" customWidth="1"/>
    <col min="1559" max="1559" width="2.42578125" style="61" customWidth="1"/>
    <col min="1560" max="1560" width="3.140625" style="61" bestFit="1" customWidth="1"/>
    <col min="1561" max="1561" width="5.5703125" style="61" bestFit="1" customWidth="1"/>
    <col min="1562" max="1562" width="8.5703125" style="61" bestFit="1" customWidth="1"/>
    <col min="1563" max="1792" width="9.140625" style="61"/>
    <col min="1793" max="1793" width="8.85546875" style="61" bestFit="1" customWidth="1"/>
    <col min="1794" max="1796" width="2.42578125" style="61" bestFit="1" customWidth="1"/>
    <col min="1797" max="1797" width="2.42578125" style="61" customWidth="1"/>
    <col min="1798" max="1798" width="3.140625" style="61" bestFit="1" customWidth="1"/>
    <col min="1799" max="1799" width="5.5703125" style="61" bestFit="1" customWidth="1"/>
    <col min="1800" max="1800" width="8.5703125" style="61" bestFit="1" customWidth="1"/>
    <col min="1801" max="1801" width="3.85546875" style="61" customWidth="1"/>
    <col min="1802" max="1802" width="9.5703125" style="61" bestFit="1" customWidth="1"/>
    <col min="1803" max="1806" width="2.42578125" style="61" bestFit="1" customWidth="1"/>
    <col min="1807" max="1807" width="3.140625" style="61" bestFit="1" customWidth="1"/>
    <col min="1808" max="1808" width="5.5703125" style="61" bestFit="1" customWidth="1"/>
    <col min="1809" max="1809" width="8.5703125" style="61" bestFit="1" customWidth="1"/>
    <col min="1810" max="1810" width="3.85546875" style="61" bestFit="1" customWidth="1"/>
    <col min="1811" max="1811" width="9.28515625" style="61" bestFit="1" customWidth="1"/>
    <col min="1812" max="1814" width="2.42578125" style="61" bestFit="1" customWidth="1"/>
    <col min="1815" max="1815" width="2.42578125" style="61" customWidth="1"/>
    <col min="1816" max="1816" width="3.140625" style="61" bestFit="1" customWidth="1"/>
    <col min="1817" max="1817" width="5.5703125" style="61" bestFit="1" customWidth="1"/>
    <col min="1818" max="1818" width="8.5703125" style="61" bestFit="1" customWidth="1"/>
    <col min="1819" max="2048" width="9.140625" style="61"/>
    <col min="2049" max="2049" width="8.85546875" style="61" bestFit="1" customWidth="1"/>
    <col min="2050" max="2052" width="2.42578125" style="61" bestFit="1" customWidth="1"/>
    <col min="2053" max="2053" width="2.42578125" style="61" customWidth="1"/>
    <col min="2054" max="2054" width="3.140625" style="61" bestFit="1" customWidth="1"/>
    <col min="2055" max="2055" width="5.5703125" style="61" bestFit="1" customWidth="1"/>
    <col min="2056" max="2056" width="8.5703125" style="61" bestFit="1" customWidth="1"/>
    <col min="2057" max="2057" width="3.85546875" style="61" customWidth="1"/>
    <col min="2058" max="2058" width="9.5703125" style="61" bestFit="1" customWidth="1"/>
    <col min="2059" max="2062" width="2.42578125" style="61" bestFit="1" customWidth="1"/>
    <col min="2063" max="2063" width="3.140625" style="61" bestFit="1" customWidth="1"/>
    <col min="2064" max="2064" width="5.5703125" style="61" bestFit="1" customWidth="1"/>
    <col min="2065" max="2065" width="8.5703125" style="61" bestFit="1" customWidth="1"/>
    <col min="2066" max="2066" width="3.85546875" style="61" bestFit="1" customWidth="1"/>
    <col min="2067" max="2067" width="9.28515625" style="61" bestFit="1" customWidth="1"/>
    <col min="2068" max="2070" width="2.42578125" style="61" bestFit="1" customWidth="1"/>
    <col min="2071" max="2071" width="2.42578125" style="61" customWidth="1"/>
    <col min="2072" max="2072" width="3.140625" style="61" bestFit="1" customWidth="1"/>
    <col min="2073" max="2073" width="5.5703125" style="61" bestFit="1" customWidth="1"/>
    <col min="2074" max="2074" width="8.5703125" style="61" bestFit="1" customWidth="1"/>
    <col min="2075" max="2304" width="9.140625" style="61"/>
    <col min="2305" max="2305" width="8.85546875" style="61" bestFit="1" customWidth="1"/>
    <col min="2306" max="2308" width="2.42578125" style="61" bestFit="1" customWidth="1"/>
    <col min="2309" max="2309" width="2.42578125" style="61" customWidth="1"/>
    <col min="2310" max="2310" width="3.140625" style="61" bestFit="1" customWidth="1"/>
    <col min="2311" max="2311" width="5.5703125" style="61" bestFit="1" customWidth="1"/>
    <col min="2312" max="2312" width="8.5703125" style="61" bestFit="1" customWidth="1"/>
    <col min="2313" max="2313" width="3.85546875" style="61" customWidth="1"/>
    <col min="2314" max="2314" width="9.5703125" style="61" bestFit="1" customWidth="1"/>
    <col min="2315" max="2318" width="2.42578125" style="61" bestFit="1" customWidth="1"/>
    <col min="2319" max="2319" width="3.140625" style="61" bestFit="1" customWidth="1"/>
    <col min="2320" max="2320" width="5.5703125" style="61" bestFit="1" customWidth="1"/>
    <col min="2321" max="2321" width="8.5703125" style="61" bestFit="1" customWidth="1"/>
    <col min="2322" max="2322" width="3.85546875" style="61" bestFit="1" customWidth="1"/>
    <col min="2323" max="2323" width="9.28515625" style="61" bestFit="1" customWidth="1"/>
    <col min="2324" max="2326" width="2.42578125" style="61" bestFit="1" customWidth="1"/>
    <col min="2327" max="2327" width="2.42578125" style="61" customWidth="1"/>
    <col min="2328" max="2328" width="3.140625" style="61" bestFit="1" customWidth="1"/>
    <col min="2329" max="2329" width="5.5703125" style="61" bestFit="1" customWidth="1"/>
    <col min="2330" max="2330" width="8.5703125" style="61" bestFit="1" customWidth="1"/>
    <col min="2331" max="2560" width="9.140625" style="61"/>
    <col min="2561" max="2561" width="8.85546875" style="61" bestFit="1" customWidth="1"/>
    <col min="2562" max="2564" width="2.42578125" style="61" bestFit="1" customWidth="1"/>
    <col min="2565" max="2565" width="2.42578125" style="61" customWidth="1"/>
    <col min="2566" max="2566" width="3.140625" style="61" bestFit="1" customWidth="1"/>
    <col min="2567" max="2567" width="5.5703125" style="61" bestFit="1" customWidth="1"/>
    <col min="2568" max="2568" width="8.5703125" style="61" bestFit="1" customWidth="1"/>
    <col min="2569" max="2569" width="3.85546875" style="61" customWidth="1"/>
    <col min="2570" max="2570" width="9.5703125" style="61" bestFit="1" customWidth="1"/>
    <col min="2571" max="2574" width="2.42578125" style="61" bestFit="1" customWidth="1"/>
    <col min="2575" max="2575" width="3.140625" style="61" bestFit="1" customWidth="1"/>
    <col min="2576" max="2576" width="5.5703125" style="61" bestFit="1" customWidth="1"/>
    <col min="2577" max="2577" width="8.5703125" style="61" bestFit="1" customWidth="1"/>
    <col min="2578" max="2578" width="3.85546875" style="61" bestFit="1" customWidth="1"/>
    <col min="2579" max="2579" width="9.28515625" style="61" bestFit="1" customWidth="1"/>
    <col min="2580" max="2582" width="2.42578125" style="61" bestFit="1" customWidth="1"/>
    <col min="2583" max="2583" width="2.42578125" style="61" customWidth="1"/>
    <col min="2584" max="2584" width="3.140625" style="61" bestFit="1" customWidth="1"/>
    <col min="2585" max="2585" width="5.5703125" style="61" bestFit="1" customWidth="1"/>
    <col min="2586" max="2586" width="8.5703125" style="61" bestFit="1" customWidth="1"/>
    <col min="2587" max="2816" width="9.140625" style="61"/>
    <col min="2817" max="2817" width="8.85546875" style="61" bestFit="1" customWidth="1"/>
    <col min="2818" max="2820" width="2.42578125" style="61" bestFit="1" customWidth="1"/>
    <col min="2821" max="2821" width="2.42578125" style="61" customWidth="1"/>
    <col min="2822" max="2822" width="3.140625" style="61" bestFit="1" customWidth="1"/>
    <col min="2823" max="2823" width="5.5703125" style="61" bestFit="1" customWidth="1"/>
    <col min="2824" max="2824" width="8.5703125" style="61" bestFit="1" customWidth="1"/>
    <col min="2825" max="2825" width="3.85546875" style="61" customWidth="1"/>
    <col min="2826" max="2826" width="9.5703125" style="61" bestFit="1" customWidth="1"/>
    <col min="2827" max="2830" width="2.42578125" style="61" bestFit="1" customWidth="1"/>
    <col min="2831" max="2831" width="3.140625" style="61" bestFit="1" customWidth="1"/>
    <col min="2832" max="2832" width="5.5703125" style="61" bestFit="1" customWidth="1"/>
    <col min="2833" max="2833" width="8.5703125" style="61" bestFit="1" customWidth="1"/>
    <col min="2834" max="2834" width="3.85546875" style="61" bestFit="1" customWidth="1"/>
    <col min="2835" max="2835" width="9.28515625" style="61" bestFit="1" customWidth="1"/>
    <col min="2836" max="2838" width="2.42578125" style="61" bestFit="1" customWidth="1"/>
    <col min="2839" max="2839" width="2.42578125" style="61" customWidth="1"/>
    <col min="2840" max="2840" width="3.140625" style="61" bestFit="1" customWidth="1"/>
    <col min="2841" max="2841" width="5.5703125" style="61" bestFit="1" customWidth="1"/>
    <col min="2842" max="2842" width="8.5703125" style="61" bestFit="1" customWidth="1"/>
    <col min="2843" max="3072" width="9.140625" style="61"/>
    <col min="3073" max="3073" width="8.85546875" style="61" bestFit="1" customWidth="1"/>
    <col min="3074" max="3076" width="2.42578125" style="61" bestFit="1" customWidth="1"/>
    <col min="3077" max="3077" width="2.42578125" style="61" customWidth="1"/>
    <col min="3078" max="3078" width="3.140625" style="61" bestFit="1" customWidth="1"/>
    <col min="3079" max="3079" width="5.5703125" style="61" bestFit="1" customWidth="1"/>
    <col min="3080" max="3080" width="8.5703125" style="61" bestFit="1" customWidth="1"/>
    <col min="3081" max="3081" width="3.85546875" style="61" customWidth="1"/>
    <col min="3082" max="3082" width="9.5703125" style="61" bestFit="1" customWidth="1"/>
    <col min="3083" max="3086" width="2.42578125" style="61" bestFit="1" customWidth="1"/>
    <col min="3087" max="3087" width="3.140625" style="61" bestFit="1" customWidth="1"/>
    <col min="3088" max="3088" width="5.5703125" style="61" bestFit="1" customWidth="1"/>
    <col min="3089" max="3089" width="8.5703125" style="61" bestFit="1" customWidth="1"/>
    <col min="3090" max="3090" width="3.85546875" style="61" bestFit="1" customWidth="1"/>
    <col min="3091" max="3091" width="9.28515625" style="61" bestFit="1" customWidth="1"/>
    <col min="3092" max="3094" width="2.42578125" style="61" bestFit="1" customWidth="1"/>
    <col min="3095" max="3095" width="2.42578125" style="61" customWidth="1"/>
    <col min="3096" max="3096" width="3.140625" style="61" bestFit="1" customWidth="1"/>
    <col min="3097" max="3097" width="5.5703125" style="61" bestFit="1" customWidth="1"/>
    <col min="3098" max="3098" width="8.5703125" style="61" bestFit="1" customWidth="1"/>
    <col min="3099" max="3328" width="9.140625" style="61"/>
    <col min="3329" max="3329" width="8.85546875" style="61" bestFit="1" customWidth="1"/>
    <col min="3330" max="3332" width="2.42578125" style="61" bestFit="1" customWidth="1"/>
    <col min="3333" max="3333" width="2.42578125" style="61" customWidth="1"/>
    <col min="3334" max="3334" width="3.140625" style="61" bestFit="1" customWidth="1"/>
    <col min="3335" max="3335" width="5.5703125" style="61" bestFit="1" customWidth="1"/>
    <col min="3336" max="3336" width="8.5703125" style="61" bestFit="1" customWidth="1"/>
    <col min="3337" max="3337" width="3.85546875" style="61" customWidth="1"/>
    <col min="3338" max="3338" width="9.5703125" style="61" bestFit="1" customWidth="1"/>
    <col min="3339" max="3342" width="2.42578125" style="61" bestFit="1" customWidth="1"/>
    <col min="3343" max="3343" width="3.140625" style="61" bestFit="1" customWidth="1"/>
    <col min="3344" max="3344" width="5.5703125" style="61" bestFit="1" customWidth="1"/>
    <col min="3345" max="3345" width="8.5703125" style="61" bestFit="1" customWidth="1"/>
    <col min="3346" max="3346" width="3.85546875" style="61" bestFit="1" customWidth="1"/>
    <col min="3347" max="3347" width="9.28515625" style="61" bestFit="1" customWidth="1"/>
    <col min="3348" max="3350" width="2.42578125" style="61" bestFit="1" customWidth="1"/>
    <col min="3351" max="3351" width="2.42578125" style="61" customWidth="1"/>
    <col min="3352" max="3352" width="3.140625" style="61" bestFit="1" customWidth="1"/>
    <col min="3353" max="3353" width="5.5703125" style="61" bestFit="1" customWidth="1"/>
    <col min="3354" max="3354" width="8.5703125" style="61" bestFit="1" customWidth="1"/>
    <col min="3355" max="3584" width="9.140625" style="61"/>
    <col min="3585" max="3585" width="8.85546875" style="61" bestFit="1" customWidth="1"/>
    <col min="3586" max="3588" width="2.42578125" style="61" bestFit="1" customWidth="1"/>
    <col min="3589" max="3589" width="2.42578125" style="61" customWidth="1"/>
    <col min="3590" max="3590" width="3.140625" style="61" bestFit="1" customWidth="1"/>
    <col min="3591" max="3591" width="5.5703125" style="61" bestFit="1" customWidth="1"/>
    <col min="3592" max="3592" width="8.5703125" style="61" bestFit="1" customWidth="1"/>
    <col min="3593" max="3593" width="3.85546875" style="61" customWidth="1"/>
    <col min="3594" max="3594" width="9.5703125" style="61" bestFit="1" customWidth="1"/>
    <col min="3595" max="3598" width="2.42578125" style="61" bestFit="1" customWidth="1"/>
    <col min="3599" max="3599" width="3.140625" style="61" bestFit="1" customWidth="1"/>
    <col min="3600" max="3600" width="5.5703125" style="61" bestFit="1" customWidth="1"/>
    <col min="3601" max="3601" width="8.5703125" style="61" bestFit="1" customWidth="1"/>
    <col min="3602" max="3602" width="3.85546875" style="61" bestFit="1" customWidth="1"/>
    <col min="3603" max="3603" width="9.28515625" style="61" bestFit="1" customWidth="1"/>
    <col min="3604" max="3606" width="2.42578125" style="61" bestFit="1" customWidth="1"/>
    <col min="3607" max="3607" width="2.42578125" style="61" customWidth="1"/>
    <col min="3608" max="3608" width="3.140625" style="61" bestFit="1" customWidth="1"/>
    <col min="3609" max="3609" width="5.5703125" style="61" bestFit="1" customWidth="1"/>
    <col min="3610" max="3610" width="8.5703125" style="61" bestFit="1" customWidth="1"/>
    <col min="3611" max="3840" width="9.140625" style="61"/>
    <col min="3841" max="3841" width="8.85546875" style="61" bestFit="1" customWidth="1"/>
    <col min="3842" max="3844" width="2.42578125" style="61" bestFit="1" customWidth="1"/>
    <col min="3845" max="3845" width="2.42578125" style="61" customWidth="1"/>
    <col min="3846" max="3846" width="3.140625" style="61" bestFit="1" customWidth="1"/>
    <col min="3847" max="3847" width="5.5703125" style="61" bestFit="1" customWidth="1"/>
    <col min="3848" max="3848" width="8.5703125" style="61" bestFit="1" customWidth="1"/>
    <col min="3849" max="3849" width="3.85546875" style="61" customWidth="1"/>
    <col min="3850" max="3850" width="9.5703125" style="61" bestFit="1" customWidth="1"/>
    <col min="3851" max="3854" width="2.42578125" style="61" bestFit="1" customWidth="1"/>
    <col min="3855" max="3855" width="3.140625" style="61" bestFit="1" customWidth="1"/>
    <col min="3856" max="3856" width="5.5703125" style="61" bestFit="1" customWidth="1"/>
    <col min="3857" max="3857" width="8.5703125" style="61" bestFit="1" customWidth="1"/>
    <col min="3858" max="3858" width="3.85546875" style="61" bestFit="1" customWidth="1"/>
    <col min="3859" max="3859" width="9.28515625" style="61" bestFit="1" customWidth="1"/>
    <col min="3860" max="3862" width="2.42578125" style="61" bestFit="1" customWidth="1"/>
    <col min="3863" max="3863" width="2.42578125" style="61" customWidth="1"/>
    <col min="3864" max="3864" width="3.140625" style="61" bestFit="1" customWidth="1"/>
    <col min="3865" max="3865" width="5.5703125" style="61" bestFit="1" customWidth="1"/>
    <col min="3866" max="3866" width="8.5703125" style="61" bestFit="1" customWidth="1"/>
    <col min="3867" max="4096" width="9.140625" style="61"/>
    <col min="4097" max="4097" width="8.85546875" style="61" bestFit="1" customWidth="1"/>
    <col min="4098" max="4100" width="2.42578125" style="61" bestFit="1" customWidth="1"/>
    <col min="4101" max="4101" width="2.42578125" style="61" customWidth="1"/>
    <col min="4102" max="4102" width="3.140625" style="61" bestFit="1" customWidth="1"/>
    <col min="4103" max="4103" width="5.5703125" style="61" bestFit="1" customWidth="1"/>
    <col min="4104" max="4104" width="8.5703125" style="61" bestFit="1" customWidth="1"/>
    <col min="4105" max="4105" width="3.85546875" style="61" customWidth="1"/>
    <col min="4106" max="4106" width="9.5703125" style="61" bestFit="1" customWidth="1"/>
    <col min="4107" max="4110" width="2.42578125" style="61" bestFit="1" customWidth="1"/>
    <col min="4111" max="4111" width="3.140625" style="61" bestFit="1" customWidth="1"/>
    <col min="4112" max="4112" width="5.5703125" style="61" bestFit="1" customWidth="1"/>
    <col min="4113" max="4113" width="8.5703125" style="61" bestFit="1" customWidth="1"/>
    <col min="4114" max="4114" width="3.85546875" style="61" bestFit="1" customWidth="1"/>
    <col min="4115" max="4115" width="9.28515625" style="61" bestFit="1" customWidth="1"/>
    <col min="4116" max="4118" width="2.42578125" style="61" bestFit="1" customWidth="1"/>
    <col min="4119" max="4119" width="2.42578125" style="61" customWidth="1"/>
    <col min="4120" max="4120" width="3.140625" style="61" bestFit="1" customWidth="1"/>
    <col min="4121" max="4121" width="5.5703125" style="61" bestFit="1" customWidth="1"/>
    <col min="4122" max="4122" width="8.5703125" style="61" bestFit="1" customWidth="1"/>
    <col min="4123" max="4352" width="9.140625" style="61"/>
    <col min="4353" max="4353" width="8.85546875" style="61" bestFit="1" customWidth="1"/>
    <col min="4354" max="4356" width="2.42578125" style="61" bestFit="1" customWidth="1"/>
    <col min="4357" max="4357" width="2.42578125" style="61" customWidth="1"/>
    <col min="4358" max="4358" width="3.140625" style="61" bestFit="1" customWidth="1"/>
    <col min="4359" max="4359" width="5.5703125" style="61" bestFit="1" customWidth="1"/>
    <col min="4360" max="4360" width="8.5703125" style="61" bestFit="1" customWidth="1"/>
    <col min="4361" max="4361" width="3.85546875" style="61" customWidth="1"/>
    <col min="4362" max="4362" width="9.5703125" style="61" bestFit="1" customWidth="1"/>
    <col min="4363" max="4366" width="2.42578125" style="61" bestFit="1" customWidth="1"/>
    <col min="4367" max="4367" width="3.140625" style="61" bestFit="1" customWidth="1"/>
    <col min="4368" max="4368" width="5.5703125" style="61" bestFit="1" customWidth="1"/>
    <col min="4369" max="4369" width="8.5703125" style="61" bestFit="1" customWidth="1"/>
    <col min="4370" max="4370" width="3.85546875" style="61" bestFit="1" customWidth="1"/>
    <col min="4371" max="4371" width="9.28515625" style="61" bestFit="1" customWidth="1"/>
    <col min="4372" max="4374" width="2.42578125" style="61" bestFit="1" customWidth="1"/>
    <col min="4375" max="4375" width="2.42578125" style="61" customWidth="1"/>
    <col min="4376" max="4376" width="3.140625" style="61" bestFit="1" customWidth="1"/>
    <col min="4377" max="4377" width="5.5703125" style="61" bestFit="1" customWidth="1"/>
    <col min="4378" max="4378" width="8.5703125" style="61" bestFit="1" customWidth="1"/>
    <col min="4379" max="4608" width="9.140625" style="61"/>
    <col min="4609" max="4609" width="8.85546875" style="61" bestFit="1" customWidth="1"/>
    <col min="4610" max="4612" width="2.42578125" style="61" bestFit="1" customWidth="1"/>
    <col min="4613" max="4613" width="2.42578125" style="61" customWidth="1"/>
    <col min="4614" max="4614" width="3.140625" style="61" bestFit="1" customWidth="1"/>
    <col min="4615" max="4615" width="5.5703125" style="61" bestFit="1" customWidth="1"/>
    <col min="4616" max="4616" width="8.5703125" style="61" bestFit="1" customWidth="1"/>
    <col min="4617" max="4617" width="3.85546875" style="61" customWidth="1"/>
    <col min="4618" max="4618" width="9.5703125" style="61" bestFit="1" customWidth="1"/>
    <col min="4619" max="4622" width="2.42578125" style="61" bestFit="1" customWidth="1"/>
    <col min="4623" max="4623" width="3.140625" style="61" bestFit="1" customWidth="1"/>
    <col min="4624" max="4624" width="5.5703125" style="61" bestFit="1" customWidth="1"/>
    <col min="4625" max="4625" width="8.5703125" style="61" bestFit="1" customWidth="1"/>
    <col min="4626" max="4626" width="3.85546875" style="61" bestFit="1" customWidth="1"/>
    <col min="4627" max="4627" width="9.28515625" style="61" bestFit="1" customWidth="1"/>
    <col min="4628" max="4630" width="2.42578125" style="61" bestFit="1" customWidth="1"/>
    <col min="4631" max="4631" width="2.42578125" style="61" customWidth="1"/>
    <col min="4632" max="4632" width="3.140625" style="61" bestFit="1" customWidth="1"/>
    <col min="4633" max="4633" width="5.5703125" style="61" bestFit="1" customWidth="1"/>
    <col min="4634" max="4634" width="8.5703125" style="61" bestFit="1" customWidth="1"/>
    <col min="4635" max="4864" width="9.140625" style="61"/>
    <col min="4865" max="4865" width="8.85546875" style="61" bestFit="1" customWidth="1"/>
    <col min="4866" max="4868" width="2.42578125" style="61" bestFit="1" customWidth="1"/>
    <col min="4869" max="4869" width="2.42578125" style="61" customWidth="1"/>
    <col min="4870" max="4870" width="3.140625" style="61" bestFit="1" customWidth="1"/>
    <col min="4871" max="4871" width="5.5703125" style="61" bestFit="1" customWidth="1"/>
    <col min="4872" max="4872" width="8.5703125" style="61" bestFit="1" customWidth="1"/>
    <col min="4873" max="4873" width="3.85546875" style="61" customWidth="1"/>
    <col min="4874" max="4874" width="9.5703125" style="61" bestFit="1" customWidth="1"/>
    <col min="4875" max="4878" width="2.42578125" style="61" bestFit="1" customWidth="1"/>
    <col min="4879" max="4879" width="3.140625" style="61" bestFit="1" customWidth="1"/>
    <col min="4880" max="4880" width="5.5703125" style="61" bestFit="1" customWidth="1"/>
    <col min="4881" max="4881" width="8.5703125" style="61" bestFit="1" customWidth="1"/>
    <col min="4882" max="4882" width="3.85546875" style="61" bestFit="1" customWidth="1"/>
    <col min="4883" max="4883" width="9.28515625" style="61" bestFit="1" customWidth="1"/>
    <col min="4884" max="4886" width="2.42578125" style="61" bestFit="1" customWidth="1"/>
    <col min="4887" max="4887" width="2.42578125" style="61" customWidth="1"/>
    <col min="4888" max="4888" width="3.140625" style="61" bestFit="1" customWidth="1"/>
    <col min="4889" max="4889" width="5.5703125" style="61" bestFit="1" customWidth="1"/>
    <col min="4890" max="4890" width="8.5703125" style="61" bestFit="1" customWidth="1"/>
    <col min="4891" max="5120" width="9.140625" style="61"/>
    <col min="5121" max="5121" width="8.85546875" style="61" bestFit="1" customWidth="1"/>
    <col min="5122" max="5124" width="2.42578125" style="61" bestFit="1" customWidth="1"/>
    <col min="5125" max="5125" width="2.42578125" style="61" customWidth="1"/>
    <col min="5126" max="5126" width="3.140625" style="61" bestFit="1" customWidth="1"/>
    <col min="5127" max="5127" width="5.5703125" style="61" bestFit="1" customWidth="1"/>
    <col min="5128" max="5128" width="8.5703125" style="61" bestFit="1" customWidth="1"/>
    <col min="5129" max="5129" width="3.85546875" style="61" customWidth="1"/>
    <col min="5130" max="5130" width="9.5703125" style="61" bestFit="1" customWidth="1"/>
    <col min="5131" max="5134" width="2.42578125" style="61" bestFit="1" customWidth="1"/>
    <col min="5135" max="5135" width="3.140625" style="61" bestFit="1" customWidth="1"/>
    <col min="5136" max="5136" width="5.5703125" style="61" bestFit="1" customWidth="1"/>
    <col min="5137" max="5137" width="8.5703125" style="61" bestFit="1" customWidth="1"/>
    <col min="5138" max="5138" width="3.85546875" style="61" bestFit="1" customWidth="1"/>
    <col min="5139" max="5139" width="9.28515625" style="61" bestFit="1" customWidth="1"/>
    <col min="5140" max="5142" width="2.42578125" style="61" bestFit="1" customWidth="1"/>
    <col min="5143" max="5143" width="2.42578125" style="61" customWidth="1"/>
    <col min="5144" max="5144" width="3.140625" style="61" bestFit="1" customWidth="1"/>
    <col min="5145" max="5145" width="5.5703125" style="61" bestFit="1" customWidth="1"/>
    <col min="5146" max="5146" width="8.5703125" style="61" bestFit="1" customWidth="1"/>
    <col min="5147" max="5376" width="9.140625" style="61"/>
    <col min="5377" max="5377" width="8.85546875" style="61" bestFit="1" customWidth="1"/>
    <col min="5378" max="5380" width="2.42578125" style="61" bestFit="1" customWidth="1"/>
    <col min="5381" max="5381" width="2.42578125" style="61" customWidth="1"/>
    <col min="5382" max="5382" width="3.140625" style="61" bestFit="1" customWidth="1"/>
    <col min="5383" max="5383" width="5.5703125" style="61" bestFit="1" customWidth="1"/>
    <col min="5384" max="5384" width="8.5703125" style="61" bestFit="1" customWidth="1"/>
    <col min="5385" max="5385" width="3.85546875" style="61" customWidth="1"/>
    <col min="5386" max="5386" width="9.5703125" style="61" bestFit="1" customWidth="1"/>
    <col min="5387" max="5390" width="2.42578125" style="61" bestFit="1" customWidth="1"/>
    <col min="5391" max="5391" width="3.140625" style="61" bestFit="1" customWidth="1"/>
    <col min="5392" max="5392" width="5.5703125" style="61" bestFit="1" customWidth="1"/>
    <col min="5393" max="5393" width="8.5703125" style="61" bestFit="1" customWidth="1"/>
    <col min="5394" max="5394" width="3.85546875" style="61" bestFit="1" customWidth="1"/>
    <col min="5395" max="5395" width="9.28515625" style="61" bestFit="1" customWidth="1"/>
    <col min="5396" max="5398" width="2.42578125" style="61" bestFit="1" customWidth="1"/>
    <col min="5399" max="5399" width="2.42578125" style="61" customWidth="1"/>
    <col min="5400" max="5400" width="3.140625" style="61" bestFit="1" customWidth="1"/>
    <col min="5401" max="5401" width="5.5703125" style="61" bestFit="1" customWidth="1"/>
    <col min="5402" max="5402" width="8.5703125" style="61" bestFit="1" customWidth="1"/>
    <col min="5403" max="5632" width="9.140625" style="61"/>
    <col min="5633" max="5633" width="8.85546875" style="61" bestFit="1" customWidth="1"/>
    <col min="5634" max="5636" width="2.42578125" style="61" bestFit="1" customWidth="1"/>
    <col min="5637" max="5637" width="2.42578125" style="61" customWidth="1"/>
    <col min="5638" max="5638" width="3.140625" style="61" bestFit="1" customWidth="1"/>
    <col min="5639" max="5639" width="5.5703125" style="61" bestFit="1" customWidth="1"/>
    <col min="5640" max="5640" width="8.5703125" style="61" bestFit="1" customWidth="1"/>
    <col min="5641" max="5641" width="3.85546875" style="61" customWidth="1"/>
    <col min="5642" max="5642" width="9.5703125" style="61" bestFit="1" customWidth="1"/>
    <col min="5643" max="5646" width="2.42578125" style="61" bestFit="1" customWidth="1"/>
    <col min="5647" max="5647" width="3.140625" style="61" bestFit="1" customWidth="1"/>
    <col min="5648" max="5648" width="5.5703125" style="61" bestFit="1" customWidth="1"/>
    <col min="5649" max="5649" width="8.5703125" style="61" bestFit="1" customWidth="1"/>
    <col min="5650" max="5650" width="3.85546875" style="61" bestFit="1" customWidth="1"/>
    <col min="5651" max="5651" width="9.28515625" style="61" bestFit="1" customWidth="1"/>
    <col min="5652" max="5654" width="2.42578125" style="61" bestFit="1" customWidth="1"/>
    <col min="5655" max="5655" width="2.42578125" style="61" customWidth="1"/>
    <col min="5656" max="5656" width="3.140625" style="61" bestFit="1" customWidth="1"/>
    <col min="5657" max="5657" width="5.5703125" style="61" bestFit="1" customWidth="1"/>
    <col min="5658" max="5658" width="8.5703125" style="61" bestFit="1" customWidth="1"/>
    <col min="5659" max="5888" width="9.140625" style="61"/>
    <col min="5889" max="5889" width="8.85546875" style="61" bestFit="1" customWidth="1"/>
    <col min="5890" max="5892" width="2.42578125" style="61" bestFit="1" customWidth="1"/>
    <col min="5893" max="5893" width="2.42578125" style="61" customWidth="1"/>
    <col min="5894" max="5894" width="3.140625" style="61" bestFit="1" customWidth="1"/>
    <col min="5895" max="5895" width="5.5703125" style="61" bestFit="1" customWidth="1"/>
    <col min="5896" max="5896" width="8.5703125" style="61" bestFit="1" customWidth="1"/>
    <col min="5897" max="5897" width="3.85546875" style="61" customWidth="1"/>
    <col min="5898" max="5898" width="9.5703125" style="61" bestFit="1" customWidth="1"/>
    <col min="5899" max="5902" width="2.42578125" style="61" bestFit="1" customWidth="1"/>
    <col min="5903" max="5903" width="3.140625" style="61" bestFit="1" customWidth="1"/>
    <col min="5904" max="5904" width="5.5703125" style="61" bestFit="1" customWidth="1"/>
    <col min="5905" max="5905" width="8.5703125" style="61" bestFit="1" customWidth="1"/>
    <col min="5906" max="5906" width="3.85546875" style="61" bestFit="1" customWidth="1"/>
    <col min="5907" max="5907" width="9.28515625" style="61" bestFit="1" customWidth="1"/>
    <col min="5908" max="5910" width="2.42578125" style="61" bestFit="1" customWidth="1"/>
    <col min="5911" max="5911" width="2.42578125" style="61" customWidth="1"/>
    <col min="5912" max="5912" width="3.140625" style="61" bestFit="1" customWidth="1"/>
    <col min="5913" max="5913" width="5.5703125" style="61" bestFit="1" customWidth="1"/>
    <col min="5914" max="5914" width="8.5703125" style="61" bestFit="1" customWidth="1"/>
    <col min="5915" max="6144" width="9.140625" style="61"/>
    <col min="6145" max="6145" width="8.85546875" style="61" bestFit="1" customWidth="1"/>
    <col min="6146" max="6148" width="2.42578125" style="61" bestFit="1" customWidth="1"/>
    <col min="6149" max="6149" width="2.42578125" style="61" customWidth="1"/>
    <col min="6150" max="6150" width="3.140625" style="61" bestFit="1" customWidth="1"/>
    <col min="6151" max="6151" width="5.5703125" style="61" bestFit="1" customWidth="1"/>
    <col min="6152" max="6152" width="8.5703125" style="61" bestFit="1" customWidth="1"/>
    <col min="6153" max="6153" width="3.85546875" style="61" customWidth="1"/>
    <col min="6154" max="6154" width="9.5703125" style="61" bestFit="1" customWidth="1"/>
    <col min="6155" max="6158" width="2.42578125" style="61" bestFit="1" customWidth="1"/>
    <col min="6159" max="6159" width="3.140625" style="61" bestFit="1" customWidth="1"/>
    <col min="6160" max="6160" width="5.5703125" style="61" bestFit="1" customWidth="1"/>
    <col min="6161" max="6161" width="8.5703125" style="61" bestFit="1" customWidth="1"/>
    <col min="6162" max="6162" width="3.85546875" style="61" bestFit="1" customWidth="1"/>
    <col min="6163" max="6163" width="9.28515625" style="61" bestFit="1" customWidth="1"/>
    <col min="6164" max="6166" width="2.42578125" style="61" bestFit="1" customWidth="1"/>
    <col min="6167" max="6167" width="2.42578125" style="61" customWidth="1"/>
    <col min="6168" max="6168" width="3.140625" style="61" bestFit="1" customWidth="1"/>
    <col min="6169" max="6169" width="5.5703125" style="61" bestFit="1" customWidth="1"/>
    <col min="6170" max="6170" width="8.5703125" style="61" bestFit="1" customWidth="1"/>
    <col min="6171" max="6400" width="9.140625" style="61"/>
    <col min="6401" max="6401" width="8.85546875" style="61" bestFit="1" customWidth="1"/>
    <col min="6402" max="6404" width="2.42578125" style="61" bestFit="1" customWidth="1"/>
    <col min="6405" max="6405" width="2.42578125" style="61" customWidth="1"/>
    <col min="6406" max="6406" width="3.140625" style="61" bestFit="1" customWidth="1"/>
    <col min="6407" max="6407" width="5.5703125" style="61" bestFit="1" customWidth="1"/>
    <col min="6408" max="6408" width="8.5703125" style="61" bestFit="1" customWidth="1"/>
    <col min="6409" max="6409" width="3.85546875" style="61" customWidth="1"/>
    <col min="6410" max="6410" width="9.5703125" style="61" bestFit="1" customWidth="1"/>
    <col min="6411" max="6414" width="2.42578125" style="61" bestFit="1" customWidth="1"/>
    <col min="6415" max="6415" width="3.140625" style="61" bestFit="1" customWidth="1"/>
    <col min="6416" max="6416" width="5.5703125" style="61" bestFit="1" customWidth="1"/>
    <col min="6417" max="6417" width="8.5703125" style="61" bestFit="1" customWidth="1"/>
    <col min="6418" max="6418" width="3.85546875" style="61" bestFit="1" customWidth="1"/>
    <col min="6419" max="6419" width="9.28515625" style="61" bestFit="1" customWidth="1"/>
    <col min="6420" max="6422" width="2.42578125" style="61" bestFit="1" customWidth="1"/>
    <col min="6423" max="6423" width="2.42578125" style="61" customWidth="1"/>
    <col min="6424" max="6424" width="3.140625" style="61" bestFit="1" customWidth="1"/>
    <col min="6425" max="6425" width="5.5703125" style="61" bestFit="1" customWidth="1"/>
    <col min="6426" max="6426" width="8.5703125" style="61" bestFit="1" customWidth="1"/>
    <col min="6427" max="6656" width="9.140625" style="61"/>
    <col min="6657" max="6657" width="8.85546875" style="61" bestFit="1" customWidth="1"/>
    <col min="6658" max="6660" width="2.42578125" style="61" bestFit="1" customWidth="1"/>
    <col min="6661" max="6661" width="2.42578125" style="61" customWidth="1"/>
    <col min="6662" max="6662" width="3.140625" style="61" bestFit="1" customWidth="1"/>
    <col min="6663" max="6663" width="5.5703125" style="61" bestFit="1" customWidth="1"/>
    <col min="6664" max="6664" width="8.5703125" style="61" bestFit="1" customWidth="1"/>
    <col min="6665" max="6665" width="3.85546875" style="61" customWidth="1"/>
    <col min="6666" max="6666" width="9.5703125" style="61" bestFit="1" customWidth="1"/>
    <col min="6667" max="6670" width="2.42578125" style="61" bestFit="1" customWidth="1"/>
    <col min="6671" max="6671" width="3.140625" style="61" bestFit="1" customWidth="1"/>
    <col min="6672" max="6672" width="5.5703125" style="61" bestFit="1" customWidth="1"/>
    <col min="6673" max="6673" width="8.5703125" style="61" bestFit="1" customWidth="1"/>
    <col min="6674" max="6674" width="3.85546875" style="61" bestFit="1" customWidth="1"/>
    <col min="6675" max="6675" width="9.28515625" style="61" bestFit="1" customWidth="1"/>
    <col min="6676" max="6678" width="2.42578125" style="61" bestFit="1" customWidth="1"/>
    <col min="6679" max="6679" width="2.42578125" style="61" customWidth="1"/>
    <col min="6680" max="6680" width="3.140625" style="61" bestFit="1" customWidth="1"/>
    <col min="6681" max="6681" width="5.5703125" style="61" bestFit="1" customWidth="1"/>
    <col min="6682" max="6682" width="8.5703125" style="61" bestFit="1" customWidth="1"/>
    <col min="6683" max="6912" width="9.140625" style="61"/>
    <col min="6913" max="6913" width="8.85546875" style="61" bestFit="1" customWidth="1"/>
    <col min="6914" max="6916" width="2.42578125" style="61" bestFit="1" customWidth="1"/>
    <col min="6917" max="6917" width="2.42578125" style="61" customWidth="1"/>
    <col min="6918" max="6918" width="3.140625" style="61" bestFit="1" customWidth="1"/>
    <col min="6919" max="6919" width="5.5703125" style="61" bestFit="1" customWidth="1"/>
    <col min="6920" max="6920" width="8.5703125" style="61" bestFit="1" customWidth="1"/>
    <col min="6921" max="6921" width="3.85546875" style="61" customWidth="1"/>
    <col min="6922" max="6922" width="9.5703125" style="61" bestFit="1" customWidth="1"/>
    <col min="6923" max="6926" width="2.42578125" style="61" bestFit="1" customWidth="1"/>
    <col min="6927" max="6927" width="3.140625" style="61" bestFit="1" customWidth="1"/>
    <col min="6928" max="6928" width="5.5703125" style="61" bestFit="1" customWidth="1"/>
    <col min="6929" max="6929" width="8.5703125" style="61" bestFit="1" customWidth="1"/>
    <col min="6930" max="6930" width="3.85546875" style="61" bestFit="1" customWidth="1"/>
    <col min="6931" max="6931" width="9.28515625" style="61" bestFit="1" customWidth="1"/>
    <col min="6932" max="6934" width="2.42578125" style="61" bestFit="1" customWidth="1"/>
    <col min="6935" max="6935" width="2.42578125" style="61" customWidth="1"/>
    <col min="6936" max="6936" width="3.140625" style="61" bestFit="1" customWidth="1"/>
    <col min="6937" max="6937" width="5.5703125" style="61" bestFit="1" customWidth="1"/>
    <col min="6938" max="6938" width="8.5703125" style="61" bestFit="1" customWidth="1"/>
    <col min="6939" max="7168" width="9.140625" style="61"/>
    <col min="7169" max="7169" width="8.85546875" style="61" bestFit="1" customWidth="1"/>
    <col min="7170" max="7172" width="2.42578125" style="61" bestFit="1" customWidth="1"/>
    <col min="7173" max="7173" width="2.42578125" style="61" customWidth="1"/>
    <col min="7174" max="7174" width="3.140625" style="61" bestFit="1" customWidth="1"/>
    <col min="7175" max="7175" width="5.5703125" style="61" bestFit="1" customWidth="1"/>
    <col min="7176" max="7176" width="8.5703125" style="61" bestFit="1" customWidth="1"/>
    <col min="7177" max="7177" width="3.85546875" style="61" customWidth="1"/>
    <col min="7178" max="7178" width="9.5703125" style="61" bestFit="1" customWidth="1"/>
    <col min="7179" max="7182" width="2.42578125" style="61" bestFit="1" customWidth="1"/>
    <col min="7183" max="7183" width="3.140625" style="61" bestFit="1" customWidth="1"/>
    <col min="7184" max="7184" width="5.5703125" style="61" bestFit="1" customWidth="1"/>
    <col min="7185" max="7185" width="8.5703125" style="61" bestFit="1" customWidth="1"/>
    <col min="7186" max="7186" width="3.85546875" style="61" bestFit="1" customWidth="1"/>
    <col min="7187" max="7187" width="9.28515625" style="61" bestFit="1" customWidth="1"/>
    <col min="7188" max="7190" width="2.42578125" style="61" bestFit="1" customWidth="1"/>
    <col min="7191" max="7191" width="2.42578125" style="61" customWidth="1"/>
    <col min="7192" max="7192" width="3.140625" style="61" bestFit="1" customWidth="1"/>
    <col min="7193" max="7193" width="5.5703125" style="61" bestFit="1" customWidth="1"/>
    <col min="7194" max="7194" width="8.5703125" style="61" bestFit="1" customWidth="1"/>
    <col min="7195" max="7424" width="9.140625" style="61"/>
    <col min="7425" max="7425" width="8.85546875" style="61" bestFit="1" customWidth="1"/>
    <col min="7426" max="7428" width="2.42578125" style="61" bestFit="1" customWidth="1"/>
    <col min="7429" max="7429" width="2.42578125" style="61" customWidth="1"/>
    <col min="7430" max="7430" width="3.140625" style="61" bestFit="1" customWidth="1"/>
    <col min="7431" max="7431" width="5.5703125" style="61" bestFit="1" customWidth="1"/>
    <col min="7432" max="7432" width="8.5703125" style="61" bestFit="1" customWidth="1"/>
    <col min="7433" max="7433" width="3.85546875" style="61" customWidth="1"/>
    <col min="7434" max="7434" width="9.5703125" style="61" bestFit="1" customWidth="1"/>
    <col min="7435" max="7438" width="2.42578125" style="61" bestFit="1" customWidth="1"/>
    <col min="7439" max="7439" width="3.140625" style="61" bestFit="1" customWidth="1"/>
    <col min="7440" max="7440" width="5.5703125" style="61" bestFit="1" customWidth="1"/>
    <col min="7441" max="7441" width="8.5703125" style="61" bestFit="1" customWidth="1"/>
    <col min="7442" max="7442" width="3.85546875" style="61" bestFit="1" customWidth="1"/>
    <col min="7443" max="7443" width="9.28515625" style="61" bestFit="1" customWidth="1"/>
    <col min="7444" max="7446" width="2.42578125" style="61" bestFit="1" customWidth="1"/>
    <col min="7447" max="7447" width="2.42578125" style="61" customWidth="1"/>
    <col min="7448" max="7448" width="3.140625" style="61" bestFit="1" customWidth="1"/>
    <col min="7449" max="7449" width="5.5703125" style="61" bestFit="1" customWidth="1"/>
    <col min="7450" max="7450" width="8.5703125" style="61" bestFit="1" customWidth="1"/>
    <col min="7451" max="7680" width="9.140625" style="61"/>
    <col min="7681" max="7681" width="8.85546875" style="61" bestFit="1" customWidth="1"/>
    <col min="7682" max="7684" width="2.42578125" style="61" bestFit="1" customWidth="1"/>
    <col min="7685" max="7685" width="2.42578125" style="61" customWidth="1"/>
    <col min="7686" max="7686" width="3.140625" style="61" bestFit="1" customWidth="1"/>
    <col min="7687" max="7687" width="5.5703125" style="61" bestFit="1" customWidth="1"/>
    <col min="7688" max="7688" width="8.5703125" style="61" bestFit="1" customWidth="1"/>
    <col min="7689" max="7689" width="3.85546875" style="61" customWidth="1"/>
    <col min="7690" max="7690" width="9.5703125" style="61" bestFit="1" customWidth="1"/>
    <col min="7691" max="7694" width="2.42578125" style="61" bestFit="1" customWidth="1"/>
    <col min="7695" max="7695" width="3.140625" style="61" bestFit="1" customWidth="1"/>
    <col min="7696" max="7696" width="5.5703125" style="61" bestFit="1" customWidth="1"/>
    <col min="7697" max="7697" width="8.5703125" style="61" bestFit="1" customWidth="1"/>
    <col min="7698" max="7698" width="3.85546875" style="61" bestFit="1" customWidth="1"/>
    <col min="7699" max="7699" width="9.28515625" style="61" bestFit="1" customWidth="1"/>
    <col min="7700" max="7702" width="2.42578125" style="61" bestFit="1" customWidth="1"/>
    <col min="7703" max="7703" width="2.42578125" style="61" customWidth="1"/>
    <col min="7704" max="7704" width="3.140625" style="61" bestFit="1" customWidth="1"/>
    <col min="7705" max="7705" width="5.5703125" style="61" bestFit="1" customWidth="1"/>
    <col min="7706" max="7706" width="8.5703125" style="61" bestFit="1" customWidth="1"/>
    <col min="7707" max="7936" width="9.140625" style="61"/>
    <col min="7937" max="7937" width="8.85546875" style="61" bestFit="1" customWidth="1"/>
    <col min="7938" max="7940" width="2.42578125" style="61" bestFit="1" customWidth="1"/>
    <col min="7941" max="7941" width="2.42578125" style="61" customWidth="1"/>
    <col min="7942" max="7942" width="3.140625" style="61" bestFit="1" customWidth="1"/>
    <col min="7943" max="7943" width="5.5703125" style="61" bestFit="1" customWidth="1"/>
    <col min="7944" max="7944" width="8.5703125" style="61" bestFit="1" customWidth="1"/>
    <col min="7945" max="7945" width="3.85546875" style="61" customWidth="1"/>
    <col min="7946" max="7946" width="9.5703125" style="61" bestFit="1" customWidth="1"/>
    <col min="7947" max="7950" width="2.42578125" style="61" bestFit="1" customWidth="1"/>
    <col min="7951" max="7951" width="3.140625" style="61" bestFit="1" customWidth="1"/>
    <col min="7952" max="7952" width="5.5703125" style="61" bestFit="1" customWidth="1"/>
    <col min="7953" max="7953" width="8.5703125" style="61" bestFit="1" customWidth="1"/>
    <col min="7954" max="7954" width="3.85546875" style="61" bestFit="1" customWidth="1"/>
    <col min="7955" max="7955" width="9.28515625" style="61" bestFit="1" customWidth="1"/>
    <col min="7956" max="7958" width="2.42578125" style="61" bestFit="1" customWidth="1"/>
    <col min="7959" max="7959" width="2.42578125" style="61" customWidth="1"/>
    <col min="7960" max="7960" width="3.140625" style="61" bestFit="1" customWidth="1"/>
    <col min="7961" max="7961" width="5.5703125" style="61" bestFit="1" customWidth="1"/>
    <col min="7962" max="7962" width="8.5703125" style="61" bestFit="1" customWidth="1"/>
    <col min="7963" max="8192" width="9.140625" style="61"/>
    <col min="8193" max="8193" width="8.85546875" style="61" bestFit="1" customWidth="1"/>
    <col min="8194" max="8196" width="2.42578125" style="61" bestFit="1" customWidth="1"/>
    <col min="8197" max="8197" width="2.42578125" style="61" customWidth="1"/>
    <col min="8198" max="8198" width="3.140625" style="61" bestFit="1" customWidth="1"/>
    <col min="8199" max="8199" width="5.5703125" style="61" bestFit="1" customWidth="1"/>
    <col min="8200" max="8200" width="8.5703125" style="61" bestFit="1" customWidth="1"/>
    <col min="8201" max="8201" width="3.85546875" style="61" customWidth="1"/>
    <col min="8202" max="8202" width="9.5703125" style="61" bestFit="1" customWidth="1"/>
    <col min="8203" max="8206" width="2.42578125" style="61" bestFit="1" customWidth="1"/>
    <col min="8207" max="8207" width="3.140625" style="61" bestFit="1" customWidth="1"/>
    <col min="8208" max="8208" width="5.5703125" style="61" bestFit="1" customWidth="1"/>
    <col min="8209" max="8209" width="8.5703125" style="61" bestFit="1" customWidth="1"/>
    <col min="8210" max="8210" width="3.85546875" style="61" bestFit="1" customWidth="1"/>
    <col min="8211" max="8211" width="9.28515625" style="61" bestFit="1" customWidth="1"/>
    <col min="8212" max="8214" width="2.42578125" style="61" bestFit="1" customWidth="1"/>
    <col min="8215" max="8215" width="2.42578125" style="61" customWidth="1"/>
    <col min="8216" max="8216" width="3.140625" style="61" bestFit="1" customWidth="1"/>
    <col min="8217" max="8217" width="5.5703125" style="61" bestFit="1" customWidth="1"/>
    <col min="8218" max="8218" width="8.5703125" style="61" bestFit="1" customWidth="1"/>
    <col min="8219" max="8448" width="9.140625" style="61"/>
    <col min="8449" max="8449" width="8.85546875" style="61" bestFit="1" customWidth="1"/>
    <col min="8450" max="8452" width="2.42578125" style="61" bestFit="1" customWidth="1"/>
    <col min="8453" max="8453" width="2.42578125" style="61" customWidth="1"/>
    <col min="8454" max="8454" width="3.140625" style="61" bestFit="1" customWidth="1"/>
    <col min="8455" max="8455" width="5.5703125" style="61" bestFit="1" customWidth="1"/>
    <col min="8456" max="8456" width="8.5703125" style="61" bestFit="1" customWidth="1"/>
    <col min="8457" max="8457" width="3.85546875" style="61" customWidth="1"/>
    <col min="8458" max="8458" width="9.5703125" style="61" bestFit="1" customWidth="1"/>
    <col min="8459" max="8462" width="2.42578125" style="61" bestFit="1" customWidth="1"/>
    <col min="8463" max="8463" width="3.140625" style="61" bestFit="1" customWidth="1"/>
    <col min="8464" max="8464" width="5.5703125" style="61" bestFit="1" customWidth="1"/>
    <col min="8465" max="8465" width="8.5703125" style="61" bestFit="1" customWidth="1"/>
    <col min="8466" max="8466" width="3.85546875" style="61" bestFit="1" customWidth="1"/>
    <col min="8467" max="8467" width="9.28515625" style="61" bestFit="1" customWidth="1"/>
    <col min="8468" max="8470" width="2.42578125" style="61" bestFit="1" customWidth="1"/>
    <col min="8471" max="8471" width="2.42578125" style="61" customWidth="1"/>
    <col min="8472" max="8472" width="3.140625" style="61" bestFit="1" customWidth="1"/>
    <col min="8473" max="8473" width="5.5703125" style="61" bestFit="1" customWidth="1"/>
    <col min="8474" max="8474" width="8.5703125" style="61" bestFit="1" customWidth="1"/>
    <col min="8475" max="8704" width="9.140625" style="61"/>
    <col min="8705" max="8705" width="8.85546875" style="61" bestFit="1" customWidth="1"/>
    <col min="8706" max="8708" width="2.42578125" style="61" bestFit="1" customWidth="1"/>
    <col min="8709" max="8709" width="2.42578125" style="61" customWidth="1"/>
    <col min="8710" max="8710" width="3.140625" style="61" bestFit="1" customWidth="1"/>
    <col min="8711" max="8711" width="5.5703125" style="61" bestFit="1" customWidth="1"/>
    <col min="8712" max="8712" width="8.5703125" style="61" bestFit="1" customWidth="1"/>
    <col min="8713" max="8713" width="3.85546875" style="61" customWidth="1"/>
    <col min="8714" max="8714" width="9.5703125" style="61" bestFit="1" customWidth="1"/>
    <col min="8715" max="8718" width="2.42578125" style="61" bestFit="1" customWidth="1"/>
    <col min="8719" max="8719" width="3.140625" style="61" bestFit="1" customWidth="1"/>
    <col min="8720" max="8720" width="5.5703125" style="61" bestFit="1" customWidth="1"/>
    <col min="8721" max="8721" width="8.5703125" style="61" bestFit="1" customWidth="1"/>
    <col min="8722" max="8722" width="3.85546875" style="61" bestFit="1" customWidth="1"/>
    <col min="8723" max="8723" width="9.28515625" style="61" bestFit="1" customWidth="1"/>
    <col min="8724" max="8726" width="2.42578125" style="61" bestFit="1" customWidth="1"/>
    <col min="8727" max="8727" width="2.42578125" style="61" customWidth="1"/>
    <col min="8728" max="8728" width="3.140625" style="61" bestFit="1" customWidth="1"/>
    <col min="8729" max="8729" width="5.5703125" style="61" bestFit="1" customWidth="1"/>
    <col min="8730" max="8730" width="8.5703125" style="61" bestFit="1" customWidth="1"/>
    <col min="8731" max="8960" width="9.140625" style="61"/>
    <col min="8961" max="8961" width="8.85546875" style="61" bestFit="1" customWidth="1"/>
    <col min="8962" max="8964" width="2.42578125" style="61" bestFit="1" customWidth="1"/>
    <col min="8965" max="8965" width="2.42578125" style="61" customWidth="1"/>
    <col min="8966" max="8966" width="3.140625" style="61" bestFit="1" customWidth="1"/>
    <col min="8967" max="8967" width="5.5703125" style="61" bestFit="1" customWidth="1"/>
    <col min="8968" max="8968" width="8.5703125" style="61" bestFit="1" customWidth="1"/>
    <col min="8969" max="8969" width="3.85546875" style="61" customWidth="1"/>
    <col min="8970" max="8970" width="9.5703125" style="61" bestFit="1" customWidth="1"/>
    <col min="8971" max="8974" width="2.42578125" style="61" bestFit="1" customWidth="1"/>
    <col min="8975" max="8975" width="3.140625" style="61" bestFit="1" customWidth="1"/>
    <col min="8976" max="8976" width="5.5703125" style="61" bestFit="1" customWidth="1"/>
    <col min="8977" max="8977" width="8.5703125" style="61" bestFit="1" customWidth="1"/>
    <col min="8978" max="8978" width="3.85546875" style="61" bestFit="1" customWidth="1"/>
    <col min="8979" max="8979" width="9.28515625" style="61" bestFit="1" customWidth="1"/>
    <col min="8980" max="8982" width="2.42578125" style="61" bestFit="1" customWidth="1"/>
    <col min="8983" max="8983" width="2.42578125" style="61" customWidth="1"/>
    <col min="8984" max="8984" width="3.140625" style="61" bestFit="1" customWidth="1"/>
    <col min="8985" max="8985" width="5.5703125" style="61" bestFit="1" customWidth="1"/>
    <col min="8986" max="8986" width="8.5703125" style="61" bestFit="1" customWidth="1"/>
    <col min="8987" max="9216" width="9.140625" style="61"/>
    <col min="9217" max="9217" width="8.85546875" style="61" bestFit="1" customWidth="1"/>
    <col min="9218" max="9220" width="2.42578125" style="61" bestFit="1" customWidth="1"/>
    <col min="9221" max="9221" width="2.42578125" style="61" customWidth="1"/>
    <col min="9222" max="9222" width="3.140625" style="61" bestFit="1" customWidth="1"/>
    <col min="9223" max="9223" width="5.5703125" style="61" bestFit="1" customWidth="1"/>
    <col min="9224" max="9224" width="8.5703125" style="61" bestFit="1" customWidth="1"/>
    <col min="9225" max="9225" width="3.85546875" style="61" customWidth="1"/>
    <col min="9226" max="9226" width="9.5703125" style="61" bestFit="1" customWidth="1"/>
    <col min="9227" max="9230" width="2.42578125" style="61" bestFit="1" customWidth="1"/>
    <col min="9231" max="9231" width="3.140625" style="61" bestFit="1" customWidth="1"/>
    <col min="9232" max="9232" width="5.5703125" style="61" bestFit="1" customWidth="1"/>
    <col min="9233" max="9233" width="8.5703125" style="61" bestFit="1" customWidth="1"/>
    <col min="9234" max="9234" width="3.85546875" style="61" bestFit="1" customWidth="1"/>
    <col min="9235" max="9235" width="9.28515625" style="61" bestFit="1" customWidth="1"/>
    <col min="9236" max="9238" width="2.42578125" style="61" bestFit="1" customWidth="1"/>
    <col min="9239" max="9239" width="2.42578125" style="61" customWidth="1"/>
    <col min="9240" max="9240" width="3.140625" style="61" bestFit="1" customWidth="1"/>
    <col min="9241" max="9241" width="5.5703125" style="61" bestFit="1" customWidth="1"/>
    <col min="9242" max="9242" width="8.5703125" style="61" bestFit="1" customWidth="1"/>
    <col min="9243" max="9472" width="9.140625" style="61"/>
    <col min="9473" max="9473" width="8.85546875" style="61" bestFit="1" customWidth="1"/>
    <col min="9474" max="9476" width="2.42578125" style="61" bestFit="1" customWidth="1"/>
    <col min="9477" max="9477" width="2.42578125" style="61" customWidth="1"/>
    <col min="9478" max="9478" width="3.140625" style="61" bestFit="1" customWidth="1"/>
    <col min="9479" max="9479" width="5.5703125" style="61" bestFit="1" customWidth="1"/>
    <col min="9480" max="9480" width="8.5703125" style="61" bestFit="1" customWidth="1"/>
    <col min="9481" max="9481" width="3.85546875" style="61" customWidth="1"/>
    <col min="9482" max="9482" width="9.5703125" style="61" bestFit="1" customWidth="1"/>
    <col min="9483" max="9486" width="2.42578125" style="61" bestFit="1" customWidth="1"/>
    <col min="9487" max="9487" width="3.140625" style="61" bestFit="1" customWidth="1"/>
    <col min="9488" max="9488" width="5.5703125" style="61" bestFit="1" customWidth="1"/>
    <col min="9489" max="9489" width="8.5703125" style="61" bestFit="1" customWidth="1"/>
    <col min="9490" max="9490" width="3.85546875" style="61" bestFit="1" customWidth="1"/>
    <col min="9491" max="9491" width="9.28515625" style="61" bestFit="1" customWidth="1"/>
    <col min="9492" max="9494" width="2.42578125" style="61" bestFit="1" customWidth="1"/>
    <col min="9495" max="9495" width="2.42578125" style="61" customWidth="1"/>
    <col min="9496" max="9496" width="3.140625" style="61" bestFit="1" customWidth="1"/>
    <col min="9497" max="9497" width="5.5703125" style="61" bestFit="1" customWidth="1"/>
    <col min="9498" max="9498" width="8.5703125" style="61" bestFit="1" customWidth="1"/>
    <col min="9499" max="9728" width="9.140625" style="61"/>
    <col min="9729" max="9729" width="8.85546875" style="61" bestFit="1" customWidth="1"/>
    <col min="9730" max="9732" width="2.42578125" style="61" bestFit="1" customWidth="1"/>
    <col min="9733" max="9733" width="2.42578125" style="61" customWidth="1"/>
    <col min="9734" max="9734" width="3.140625" style="61" bestFit="1" customWidth="1"/>
    <col min="9735" max="9735" width="5.5703125" style="61" bestFit="1" customWidth="1"/>
    <col min="9736" max="9736" width="8.5703125" style="61" bestFit="1" customWidth="1"/>
    <col min="9737" max="9737" width="3.85546875" style="61" customWidth="1"/>
    <col min="9738" max="9738" width="9.5703125" style="61" bestFit="1" customWidth="1"/>
    <col min="9739" max="9742" width="2.42578125" style="61" bestFit="1" customWidth="1"/>
    <col min="9743" max="9743" width="3.140625" style="61" bestFit="1" customWidth="1"/>
    <col min="9744" max="9744" width="5.5703125" style="61" bestFit="1" customWidth="1"/>
    <col min="9745" max="9745" width="8.5703125" style="61" bestFit="1" customWidth="1"/>
    <col min="9746" max="9746" width="3.85546875" style="61" bestFit="1" customWidth="1"/>
    <col min="9747" max="9747" width="9.28515625" style="61" bestFit="1" customWidth="1"/>
    <col min="9748" max="9750" width="2.42578125" style="61" bestFit="1" customWidth="1"/>
    <col min="9751" max="9751" width="2.42578125" style="61" customWidth="1"/>
    <col min="9752" max="9752" width="3.140625" style="61" bestFit="1" customWidth="1"/>
    <col min="9753" max="9753" width="5.5703125" style="61" bestFit="1" customWidth="1"/>
    <col min="9754" max="9754" width="8.5703125" style="61" bestFit="1" customWidth="1"/>
    <col min="9755" max="9984" width="9.140625" style="61"/>
    <col min="9985" max="9985" width="8.85546875" style="61" bestFit="1" customWidth="1"/>
    <col min="9986" max="9988" width="2.42578125" style="61" bestFit="1" customWidth="1"/>
    <col min="9989" max="9989" width="2.42578125" style="61" customWidth="1"/>
    <col min="9990" max="9990" width="3.140625" style="61" bestFit="1" customWidth="1"/>
    <col min="9991" max="9991" width="5.5703125" style="61" bestFit="1" customWidth="1"/>
    <col min="9992" max="9992" width="8.5703125" style="61" bestFit="1" customWidth="1"/>
    <col min="9993" max="9993" width="3.85546875" style="61" customWidth="1"/>
    <col min="9994" max="9994" width="9.5703125" style="61" bestFit="1" customWidth="1"/>
    <col min="9995" max="9998" width="2.42578125" style="61" bestFit="1" customWidth="1"/>
    <col min="9999" max="9999" width="3.140625" style="61" bestFit="1" customWidth="1"/>
    <col min="10000" max="10000" width="5.5703125" style="61" bestFit="1" customWidth="1"/>
    <col min="10001" max="10001" width="8.5703125" style="61" bestFit="1" customWidth="1"/>
    <col min="10002" max="10002" width="3.85546875" style="61" bestFit="1" customWidth="1"/>
    <col min="10003" max="10003" width="9.28515625" style="61" bestFit="1" customWidth="1"/>
    <col min="10004" max="10006" width="2.42578125" style="61" bestFit="1" customWidth="1"/>
    <col min="10007" max="10007" width="2.42578125" style="61" customWidth="1"/>
    <col min="10008" max="10008" width="3.140625" style="61" bestFit="1" customWidth="1"/>
    <col min="10009" max="10009" width="5.5703125" style="61" bestFit="1" customWidth="1"/>
    <col min="10010" max="10010" width="8.5703125" style="61" bestFit="1" customWidth="1"/>
    <col min="10011" max="10240" width="9.140625" style="61"/>
    <col min="10241" max="10241" width="8.85546875" style="61" bestFit="1" customWidth="1"/>
    <col min="10242" max="10244" width="2.42578125" style="61" bestFit="1" customWidth="1"/>
    <col min="10245" max="10245" width="2.42578125" style="61" customWidth="1"/>
    <col min="10246" max="10246" width="3.140625" style="61" bestFit="1" customWidth="1"/>
    <col min="10247" max="10247" width="5.5703125" style="61" bestFit="1" customWidth="1"/>
    <col min="10248" max="10248" width="8.5703125" style="61" bestFit="1" customWidth="1"/>
    <col min="10249" max="10249" width="3.85546875" style="61" customWidth="1"/>
    <col min="10250" max="10250" width="9.5703125" style="61" bestFit="1" customWidth="1"/>
    <col min="10251" max="10254" width="2.42578125" style="61" bestFit="1" customWidth="1"/>
    <col min="10255" max="10255" width="3.140625" style="61" bestFit="1" customWidth="1"/>
    <col min="10256" max="10256" width="5.5703125" style="61" bestFit="1" customWidth="1"/>
    <col min="10257" max="10257" width="8.5703125" style="61" bestFit="1" customWidth="1"/>
    <col min="10258" max="10258" width="3.85546875" style="61" bestFit="1" customWidth="1"/>
    <col min="10259" max="10259" width="9.28515625" style="61" bestFit="1" customWidth="1"/>
    <col min="10260" max="10262" width="2.42578125" style="61" bestFit="1" customWidth="1"/>
    <col min="10263" max="10263" width="2.42578125" style="61" customWidth="1"/>
    <col min="10264" max="10264" width="3.140625" style="61" bestFit="1" customWidth="1"/>
    <col min="10265" max="10265" width="5.5703125" style="61" bestFit="1" customWidth="1"/>
    <col min="10266" max="10266" width="8.5703125" style="61" bestFit="1" customWidth="1"/>
    <col min="10267" max="10496" width="9.140625" style="61"/>
    <col min="10497" max="10497" width="8.85546875" style="61" bestFit="1" customWidth="1"/>
    <col min="10498" max="10500" width="2.42578125" style="61" bestFit="1" customWidth="1"/>
    <col min="10501" max="10501" width="2.42578125" style="61" customWidth="1"/>
    <col min="10502" max="10502" width="3.140625" style="61" bestFit="1" customWidth="1"/>
    <col min="10503" max="10503" width="5.5703125" style="61" bestFit="1" customWidth="1"/>
    <col min="10504" max="10504" width="8.5703125" style="61" bestFit="1" customWidth="1"/>
    <col min="10505" max="10505" width="3.85546875" style="61" customWidth="1"/>
    <col min="10506" max="10506" width="9.5703125" style="61" bestFit="1" customWidth="1"/>
    <col min="10507" max="10510" width="2.42578125" style="61" bestFit="1" customWidth="1"/>
    <col min="10511" max="10511" width="3.140625" style="61" bestFit="1" customWidth="1"/>
    <col min="10512" max="10512" width="5.5703125" style="61" bestFit="1" customWidth="1"/>
    <col min="10513" max="10513" width="8.5703125" style="61" bestFit="1" customWidth="1"/>
    <col min="10514" max="10514" width="3.85546875" style="61" bestFit="1" customWidth="1"/>
    <col min="10515" max="10515" width="9.28515625" style="61" bestFit="1" customWidth="1"/>
    <col min="10516" max="10518" width="2.42578125" style="61" bestFit="1" customWidth="1"/>
    <col min="10519" max="10519" width="2.42578125" style="61" customWidth="1"/>
    <col min="10520" max="10520" width="3.140625" style="61" bestFit="1" customWidth="1"/>
    <col min="10521" max="10521" width="5.5703125" style="61" bestFit="1" customWidth="1"/>
    <col min="10522" max="10522" width="8.5703125" style="61" bestFit="1" customWidth="1"/>
    <col min="10523" max="10752" width="9.140625" style="61"/>
    <col min="10753" max="10753" width="8.85546875" style="61" bestFit="1" customWidth="1"/>
    <col min="10754" max="10756" width="2.42578125" style="61" bestFit="1" customWidth="1"/>
    <col min="10757" max="10757" width="2.42578125" style="61" customWidth="1"/>
    <col min="10758" max="10758" width="3.140625" style="61" bestFit="1" customWidth="1"/>
    <col min="10759" max="10759" width="5.5703125" style="61" bestFit="1" customWidth="1"/>
    <col min="10760" max="10760" width="8.5703125" style="61" bestFit="1" customWidth="1"/>
    <col min="10761" max="10761" width="3.85546875" style="61" customWidth="1"/>
    <col min="10762" max="10762" width="9.5703125" style="61" bestFit="1" customWidth="1"/>
    <col min="10763" max="10766" width="2.42578125" style="61" bestFit="1" customWidth="1"/>
    <col min="10767" max="10767" width="3.140625" style="61" bestFit="1" customWidth="1"/>
    <col min="10768" max="10768" width="5.5703125" style="61" bestFit="1" customWidth="1"/>
    <col min="10769" max="10769" width="8.5703125" style="61" bestFit="1" customWidth="1"/>
    <col min="10770" max="10770" width="3.85546875" style="61" bestFit="1" customWidth="1"/>
    <col min="10771" max="10771" width="9.28515625" style="61" bestFit="1" customWidth="1"/>
    <col min="10772" max="10774" width="2.42578125" style="61" bestFit="1" customWidth="1"/>
    <col min="10775" max="10775" width="2.42578125" style="61" customWidth="1"/>
    <col min="10776" max="10776" width="3.140625" style="61" bestFit="1" customWidth="1"/>
    <col min="10777" max="10777" width="5.5703125" style="61" bestFit="1" customWidth="1"/>
    <col min="10778" max="10778" width="8.5703125" style="61" bestFit="1" customWidth="1"/>
    <col min="10779" max="11008" width="9.140625" style="61"/>
    <col min="11009" max="11009" width="8.85546875" style="61" bestFit="1" customWidth="1"/>
    <col min="11010" max="11012" width="2.42578125" style="61" bestFit="1" customWidth="1"/>
    <col min="11013" max="11013" width="2.42578125" style="61" customWidth="1"/>
    <col min="11014" max="11014" width="3.140625" style="61" bestFit="1" customWidth="1"/>
    <col min="11015" max="11015" width="5.5703125" style="61" bestFit="1" customWidth="1"/>
    <col min="11016" max="11016" width="8.5703125" style="61" bestFit="1" customWidth="1"/>
    <col min="11017" max="11017" width="3.85546875" style="61" customWidth="1"/>
    <col min="11018" max="11018" width="9.5703125" style="61" bestFit="1" customWidth="1"/>
    <col min="11019" max="11022" width="2.42578125" style="61" bestFit="1" customWidth="1"/>
    <col min="11023" max="11023" width="3.140625" style="61" bestFit="1" customWidth="1"/>
    <col min="11024" max="11024" width="5.5703125" style="61" bestFit="1" customWidth="1"/>
    <col min="11025" max="11025" width="8.5703125" style="61" bestFit="1" customWidth="1"/>
    <col min="11026" max="11026" width="3.85546875" style="61" bestFit="1" customWidth="1"/>
    <col min="11027" max="11027" width="9.28515625" style="61" bestFit="1" customWidth="1"/>
    <col min="11028" max="11030" width="2.42578125" style="61" bestFit="1" customWidth="1"/>
    <col min="11031" max="11031" width="2.42578125" style="61" customWidth="1"/>
    <col min="11032" max="11032" width="3.140625" style="61" bestFit="1" customWidth="1"/>
    <col min="11033" max="11033" width="5.5703125" style="61" bestFit="1" customWidth="1"/>
    <col min="11034" max="11034" width="8.5703125" style="61" bestFit="1" customWidth="1"/>
    <col min="11035" max="11264" width="9.140625" style="61"/>
    <col min="11265" max="11265" width="8.85546875" style="61" bestFit="1" customWidth="1"/>
    <col min="11266" max="11268" width="2.42578125" style="61" bestFit="1" customWidth="1"/>
    <col min="11269" max="11269" width="2.42578125" style="61" customWidth="1"/>
    <col min="11270" max="11270" width="3.140625" style="61" bestFit="1" customWidth="1"/>
    <col min="11271" max="11271" width="5.5703125" style="61" bestFit="1" customWidth="1"/>
    <col min="11272" max="11272" width="8.5703125" style="61" bestFit="1" customWidth="1"/>
    <col min="11273" max="11273" width="3.85546875" style="61" customWidth="1"/>
    <col min="11274" max="11274" width="9.5703125" style="61" bestFit="1" customWidth="1"/>
    <col min="11275" max="11278" width="2.42578125" style="61" bestFit="1" customWidth="1"/>
    <col min="11279" max="11279" width="3.140625" style="61" bestFit="1" customWidth="1"/>
    <col min="11280" max="11280" width="5.5703125" style="61" bestFit="1" customWidth="1"/>
    <col min="11281" max="11281" width="8.5703125" style="61" bestFit="1" customWidth="1"/>
    <col min="11282" max="11282" width="3.85546875" style="61" bestFit="1" customWidth="1"/>
    <col min="11283" max="11283" width="9.28515625" style="61" bestFit="1" customWidth="1"/>
    <col min="11284" max="11286" width="2.42578125" style="61" bestFit="1" customWidth="1"/>
    <col min="11287" max="11287" width="2.42578125" style="61" customWidth="1"/>
    <col min="11288" max="11288" width="3.140625" style="61" bestFit="1" customWidth="1"/>
    <col min="11289" max="11289" width="5.5703125" style="61" bestFit="1" customWidth="1"/>
    <col min="11290" max="11290" width="8.5703125" style="61" bestFit="1" customWidth="1"/>
    <col min="11291" max="11520" width="9.140625" style="61"/>
    <col min="11521" max="11521" width="8.85546875" style="61" bestFit="1" customWidth="1"/>
    <col min="11522" max="11524" width="2.42578125" style="61" bestFit="1" customWidth="1"/>
    <col min="11525" max="11525" width="2.42578125" style="61" customWidth="1"/>
    <col min="11526" max="11526" width="3.140625" style="61" bestFit="1" customWidth="1"/>
    <col min="11527" max="11527" width="5.5703125" style="61" bestFit="1" customWidth="1"/>
    <col min="11528" max="11528" width="8.5703125" style="61" bestFit="1" customWidth="1"/>
    <col min="11529" max="11529" width="3.85546875" style="61" customWidth="1"/>
    <col min="11530" max="11530" width="9.5703125" style="61" bestFit="1" customWidth="1"/>
    <col min="11531" max="11534" width="2.42578125" style="61" bestFit="1" customWidth="1"/>
    <col min="11535" max="11535" width="3.140625" style="61" bestFit="1" customWidth="1"/>
    <col min="11536" max="11536" width="5.5703125" style="61" bestFit="1" customWidth="1"/>
    <col min="11537" max="11537" width="8.5703125" style="61" bestFit="1" customWidth="1"/>
    <col min="11538" max="11538" width="3.85546875" style="61" bestFit="1" customWidth="1"/>
    <col min="11539" max="11539" width="9.28515625" style="61" bestFit="1" customWidth="1"/>
    <col min="11540" max="11542" width="2.42578125" style="61" bestFit="1" customWidth="1"/>
    <col min="11543" max="11543" width="2.42578125" style="61" customWidth="1"/>
    <col min="11544" max="11544" width="3.140625" style="61" bestFit="1" customWidth="1"/>
    <col min="11545" max="11545" width="5.5703125" style="61" bestFit="1" customWidth="1"/>
    <col min="11546" max="11546" width="8.5703125" style="61" bestFit="1" customWidth="1"/>
    <col min="11547" max="11776" width="9.140625" style="61"/>
    <col min="11777" max="11777" width="8.85546875" style="61" bestFit="1" customWidth="1"/>
    <col min="11778" max="11780" width="2.42578125" style="61" bestFit="1" customWidth="1"/>
    <col min="11781" max="11781" width="2.42578125" style="61" customWidth="1"/>
    <col min="11782" max="11782" width="3.140625" style="61" bestFit="1" customWidth="1"/>
    <col min="11783" max="11783" width="5.5703125" style="61" bestFit="1" customWidth="1"/>
    <col min="11784" max="11784" width="8.5703125" style="61" bestFit="1" customWidth="1"/>
    <col min="11785" max="11785" width="3.85546875" style="61" customWidth="1"/>
    <col min="11786" max="11786" width="9.5703125" style="61" bestFit="1" customWidth="1"/>
    <col min="11787" max="11790" width="2.42578125" style="61" bestFit="1" customWidth="1"/>
    <col min="11791" max="11791" width="3.140625" style="61" bestFit="1" customWidth="1"/>
    <col min="11792" max="11792" width="5.5703125" style="61" bestFit="1" customWidth="1"/>
    <col min="11793" max="11793" width="8.5703125" style="61" bestFit="1" customWidth="1"/>
    <col min="11794" max="11794" width="3.85546875" style="61" bestFit="1" customWidth="1"/>
    <col min="11795" max="11795" width="9.28515625" style="61" bestFit="1" customWidth="1"/>
    <col min="11796" max="11798" width="2.42578125" style="61" bestFit="1" customWidth="1"/>
    <col min="11799" max="11799" width="2.42578125" style="61" customWidth="1"/>
    <col min="11800" max="11800" width="3.140625" style="61" bestFit="1" customWidth="1"/>
    <col min="11801" max="11801" width="5.5703125" style="61" bestFit="1" customWidth="1"/>
    <col min="11802" max="11802" width="8.5703125" style="61" bestFit="1" customWidth="1"/>
    <col min="11803" max="12032" width="9.140625" style="61"/>
    <col min="12033" max="12033" width="8.85546875" style="61" bestFit="1" customWidth="1"/>
    <col min="12034" max="12036" width="2.42578125" style="61" bestFit="1" customWidth="1"/>
    <col min="12037" max="12037" width="2.42578125" style="61" customWidth="1"/>
    <col min="12038" max="12038" width="3.140625" style="61" bestFit="1" customWidth="1"/>
    <col min="12039" max="12039" width="5.5703125" style="61" bestFit="1" customWidth="1"/>
    <col min="12040" max="12040" width="8.5703125" style="61" bestFit="1" customWidth="1"/>
    <col min="12041" max="12041" width="3.85546875" style="61" customWidth="1"/>
    <col min="12042" max="12042" width="9.5703125" style="61" bestFit="1" customWidth="1"/>
    <col min="12043" max="12046" width="2.42578125" style="61" bestFit="1" customWidth="1"/>
    <col min="12047" max="12047" width="3.140625" style="61" bestFit="1" customWidth="1"/>
    <col min="12048" max="12048" width="5.5703125" style="61" bestFit="1" customWidth="1"/>
    <col min="12049" max="12049" width="8.5703125" style="61" bestFit="1" customWidth="1"/>
    <col min="12050" max="12050" width="3.85546875" style="61" bestFit="1" customWidth="1"/>
    <col min="12051" max="12051" width="9.28515625" style="61" bestFit="1" customWidth="1"/>
    <col min="12052" max="12054" width="2.42578125" style="61" bestFit="1" customWidth="1"/>
    <col min="12055" max="12055" width="2.42578125" style="61" customWidth="1"/>
    <col min="12056" max="12056" width="3.140625" style="61" bestFit="1" customWidth="1"/>
    <col min="12057" max="12057" width="5.5703125" style="61" bestFit="1" customWidth="1"/>
    <col min="12058" max="12058" width="8.5703125" style="61" bestFit="1" customWidth="1"/>
    <col min="12059" max="12288" width="9.140625" style="61"/>
    <col min="12289" max="12289" width="8.85546875" style="61" bestFit="1" customWidth="1"/>
    <col min="12290" max="12292" width="2.42578125" style="61" bestFit="1" customWidth="1"/>
    <col min="12293" max="12293" width="2.42578125" style="61" customWidth="1"/>
    <col min="12294" max="12294" width="3.140625" style="61" bestFit="1" customWidth="1"/>
    <col min="12295" max="12295" width="5.5703125" style="61" bestFit="1" customWidth="1"/>
    <col min="12296" max="12296" width="8.5703125" style="61" bestFit="1" customWidth="1"/>
    <col min="12297" max="12297" width="3.85546875" style="61" customWidth="1"/>
    <col min="12298" max="12298" width="9.5703125" style="61" bestFit="1" customWidth="1"/>
    <col min="12299" max="12302" width="2.42578125" style="61" bestFit="1" customWidth="1"/>
    <col min="12303" max="12303" width="3.140625" style="61" bestFit="1" customWidth="1"/>
    <col min="12304" max="12304" width="5.5703125" style="61" bestFit="1" customWidth="1"/>
    <col min="12305" max="12305" width="8.5703125" style="61" bestFit="1" customWidth="1"/>
    <col min="12306" max="12306" width="3.85546875" style="61" bestFit="1" customWidth="1"/>
    <col min="12307" max="12307" width="9.28515625" style="61" bestFit="1" customWidth="1"/>
    <col min="12308" max="12310" width="2.42578125" style="61" bestFit="1" customWidth="1"/>
    <col min="12311" max="12311" width="2.42578125" style="61" customWidth="1"/>
    <col min="12312" max="12312" width="3.140625" style="61" bestFit="1" customWidth="1"/>
    <col min="12313" max="12313" width="5.5703125" style="61" bestFit="1" customWidth="1"/>
    <col min="12314" max="12314" width="8.5703125" style="61" bestFit="1" customWidth="1"/>
    <col min="12315" max="12544" width="9.140625" style="61"/>
    <col min="12545" max="12545" width="8.85546875" style="61" bestFit="1" customWidth="1"/>
    <col min="12546" max="12548" width="2.42578125" style="61" bestFit="1" customWidth="1"/>
    <col min="12549" max="12549" width="2.42578125" style="61" customWidth="1"/>
    <col min="12550" max="12550" width="3.140625" style="61" bestFit="1" customWidth="1"/>
    <col min="12551" max="12551" width="5.5703125" style="61" bestFit="1" customWidth="1"/>
    <col min="12552" max="12552" width="8.5703125" style="61" bestFit="1" customWidth="1"/>
    <col min="12553" max="12553" width="3.85546875" style="61" customWidth="1"/>
    <col min="12554" max="12554" width="9.5703125" style="61" bestFit="1" customWidth="1"/>
    <col min="12555" max="12558" width="2.42578125" style="61" bestFit="1" customWidth="1"/>
    <col min="12559" max="12559" width="3.140625" style="61" bestFit="1" customWidth="1"/>
    <col min="12560" max="12560" width="5.5703125" style="61" bestFit="1" customWidth="1"/>
    <col min="12561" max="12561" width="8.5703125" style="61" bestFit="1" customWidth="1"/>
    <col min="12562" max="12562" width="3.85546875" style="61" bestFit="1" customWidth="1"/>
    <col min="12563" max="12563" width="9.28515625" style="61" bestFit="1" customWidth="1"/>
    <col min="12564" max="12566" width="2.42578125" style="61" bestFit="1" customWidth="1"/>
    <col min="12567" max="12567" width="2.42578125" style="61" customWidth="1"/>
    <col min="12568" max="12568" width="3.140625" style="61" bestFit="1" customWidth="1"/>
    <col min="12569" max="12569" width="5.5703125" style="61" bestFit="1" customWidth="1"/>
    <col min="12570" max="12570" width="8.5703125" style="61" bestFit="1" customWidth="1"/>
    <col min="12571" max="12800" width="9.140625" style="61"/>
    <col min="12801" max="12801" width="8.85546875" style="61" bestFit="1" customWidth="1"/>
    <col min="12802" max="12804" width="2.42578125" style="61" bestFit="1" customWidth="1"/>
    <col min="12805" max="12805" width="2.42578125" style="61" customWidth="1"/>
    <col min="12806" max="12806" width="3.140625" style="61" bestFit="1" customWidth="1"/>
    <col min="12807" max="12807" width="5.5703125" style="61" bestFit="1" customWidth="1"/>
    <col min="12808" max="12808" width="8.5703125" style="61" bestFit="1" customWidth="1"/>
    <col min="12809" max="12809" width="3.85546875" style="61" customWidth="1"/>
    <col min="12810" max="12810" width="9.5703125" style="61" bestFit="1" customWidth="1"/>
    <col min="12811" max="12814" width="2.42578125" style="61" bestFit="1" customWidth="1"/>
    <col min="12815" max="12815" width="3.140625" style="61" bestFit="1" customWidth="1"/>
    <col min="12816" max="12816" width="5.5703125" style="61" bestFit="1" customWidth="1"/>
    <col min="12817" max="12817" width="8.5703125" style="61" bestFit="1" customWidth="1"/>
    <col min="12818" max="12818" width="3.85546875" style="61" bestFit="1" customWidth="1"/>
    <col min="12819" max="12819" width="9.28515625" style="61" bestFit="1" customWidth="1"/>
    <col min="12820" max="12822" width="2.42578125" style="61" bestFit="1" customWidth="1"/>
    <col min="12823" max="12823" width="2.42578125" style="61" customWidth="1"/>
    <col min="12824" max="12824" width="3.140625" style="61" bestFit="1" customWidth="1"/>
    <col min="12825" max="12825" width="5.5703125" style="61" bestFit="1" customWidth="1"/>
    <col min="12826" max="12826" width="8.5703125" style="61" bestFit="1" customWidth="1"/>
    <col min="12827" max="13056" width="9.140625" style="61"/>
    <col min="13057" max="13057" width="8.85546875" style="61" bestFit="1" customWidth="1"/>
    <col min="13058" max="13060" width="2.42578125" style="61" bestFit="1" customWidth="1"/>
    <col min="13061" max="13061" width="2.42578125" style="61" customWidth="1"/>
    <col min="13062" max="13062" width="3.140625" style="61" bestFit="1" customWidth="1"/>
    <col min="13063" max="13063" width="5.5703125" style="61" bestFit="1" customWidth="1"/>
    <col min="13064" max="13064" width="8.5703125" style="61" bestFit="1" customWidth="1"/>
    <col min="13065" max="13065" width="3.85546875" style="61" customWidth="1"/>
    <col min="13066" max="13066" width="9.5703125" style="61" bestFit="1" customWidth="1"/>
    <col min="13067" max="13070" width="2.42578125" style="61" bestFit="1" customWidth="1"/>
    <col min="13071" max="13071" width="3.140625" style="61" bestFit="1" customWidth="1"/>
    <col min="13072" max="13072" width="5.5703125" style="61" bestFit="1" customWidth="1"/>
    <col min="13073" max="13073" width="8.5703125" style="61" bestFit="1" customWidth="1"/>
    <col min="13074" max="13074" width="3.85546875" style="61" bestFit="1" customWidth="1"/>
    <col min="13075" max="13075" width="9.28515625" style="61" bestFit="1" customWidth="1"/>
    <col min="13076" max="13078" width="2.42578125" style="61" bestFit="1" customWidth="1"/>
    <col min="13079" max="13079" width="2.42578125" style="61" customWidth="1"/>
    <col min="13080" max="13080" width="3.140625" style="61" bestFit="1" customWidth="1"/>
    <col min="13081" max="13081" width="5.5703125" style="61" bestFit="1" customWidth="1"/>
    <col min="13082" max="13082" width="8.5703125" style="61" bestFit="1" customWidth="1"/>
    <col min="13083" max="13312" width="9.140625" style="61"/>
    <col min="13313" max="13313" width="8.85546875" style="61" bestFit="1" customWidth="1"/>
    <col min="13314" max="13316" width="2.42578125" style="61" bestFit="1" customWidth="1"/>
    <col min="13317" max="13317" width="2.42578125" style="61" customWidth="1"/>
    <col min="13318" max="13318" width="3.140625" style="61" bestFit="1" customWidth="1"/>
    <col min="13319" max="13319" width="5.5703125" style="61" bestFit="1" customWidth="1"/>
    <col min="13320" max="13320" width="8.5703125" style="61" bestFit="1" customWidth="1"/>
    <col min="13321" max="13321" width="3.85546875" style="61" customWidth="1"/>
    <col min="13322" max="13322" width="9.5703125" style="61" bestFit="1" customWidth="1"/>
    <col min="13323" max="13326" width="2.42578125" style="61" bestFit="1" customWidth="1"/>
    <col min="13327" max="13327" width="3.140625" style="61" bestFit="1" customWidth="1"/>
    <col min="13328" max="13328" width="5.5703125" style="61" bestFit="1" customWidth="1"/>
    <col min="13329" max="13329" width="8.5703125" style="61" bestFit="1" customWidth="1"/>
    <col min="13330" max="13330" width="3.85546875" style="61" bestFit="1" customWidth="1"/>
    <col min="13331" max="13331" width="9.28515625" style="61" bestFit="1" customWidth="1"/>
    <col min="13332" max="13334" width="2.42578125" style="61" bestFit="1" customWidth="1"/>
    <col min="13335" max="13335" width="2.42578125" style="61" customWidth="1"/>
    <col min="13336" max="13336" width="3.140625" style="61" bestFit="1" customWidth="1"/>
    <col min="13337" max="13337" width="5.5703125" style="61" bestFit="1" customWidth="1"/>
    <col min="13338" max="13338" width="8.5703125" style="61" bestFit="1" customWidth="1"/>
    <col min="13339" max="13568" width="9.140625" style="61"/>
    <col min="13569" max="13569" width="8.85546875" style="61" bestFit="1" customWidth="1"/>
    <col min="13570" max="13572" width="2.42578125" style="61" bestFit="1" customWidth="1"/>
    <col min="13573" max="13573" width="2.42578125" style="61" customWidth="1"/>
    <col min="13574" max="13574" width="3.140625" style="61" bestFit="1" customWidth="1"/>
    <col min="13575" max="13575" width="5.5703125" style="61" bestFit="1" customWidth="1"/>
    <col min="13576" max="13576" width="8.5703125" style="61" bestFit="1" customWidth="1"/>
    <col min="13577" max="13577" width="3.85546875" style="61" customWidth="1"/>
    <col min="13578" max="13578" width="9.5703125" style="61" bestFit="1" customWidth="1"/>
    <col min="13579" max="13582" width="2.42578125" style="61" bestFit="1" customWidth="1"/>
    <col min="13583" max="13583" width="3.140625" style="61" bestFit="1" customWidth="1"/>
    <col min="13584" max="13584" width="5.5703125" style="61" bestFit="1" customWidth="1"/>
    <col min="13585" max="13585" width="8.5703125" style="61" bestFit="1" customWidth="1"/>
    <col min="13586" max="13586" width="3.85546875" style="61" bestFit="1" customWidth="1"/>
    <col min="13587" max="13587" width="9.28515625" style="61" bestFit="1" customWidth="1"/>
    <col min="13588" max="13590" width="2.42578125" style="61" bestFit="1" customWidth="1"/>
    <col min="13591" max="13591" width="2.42578125" style="61" customWidth="1"/>
    <col min="13592" max="13592" width="3.140625" style="61" bestFit="1" customWidth="1"/>
    <col min="13593" max="13593" width="5.5703125" style="61" bestFit="1" customWidth="1"/>
    <col min="13594" max="13594" width="8.5703125" style="61" bestFit="1" customWidth="1"/>
    <col min="13595" max="13824" width="9.140625" style="61"/>
    <col min="13825" max="13825" width="8.85546875" style="61" bestFit="1" customWidth="1"/>
    <col min="13826" max="13828" width="2.42578125" style="61" bestFit="1" customWidth="1"/>
    <col min="13829" max="13829" width="2.42578125" style="61" customWidth="1"/>
    <col min="13830" max="13830" width="3.140625" style="61" bestFit="1" customWidth="1"/>
    <col min="13831" max="13831" width="5.5703125" style="61" bestFit="1" customWidth="1"/>
    <col min="13832" max="13832" width="8.5703125" style="61" bestFit="1" customWidth="1"/>
    <col min="13833" max="13833" width="3.85546875" style="61" customWidth="1"/>
    <col min="13834" max="13834" width="9.5703125" style="61" bestFit="1" customWidth="1"/>
    <col min="13835" max="13838" width="2.42578125" style="61" bestFit="1" customWidth="1"/>
    <col min="13839" max="13839" width="3.140625" style="61" bestFit="1" customWidth="1"/>
    <col min="13840" max="13840" width="5.5703125" style="61" bestFit="1" customWidth="1"/>
    <col min="13841" max="13841" width="8.5703125" style="61" bestFit="1" customWidth="1"/>
    <col min="13842" max="13842" width="3.85546875" style="61" bestFit="1" customWidth="1"/>
    <col min="13843" max="13843" width="9.28515625" style="61" bestFit="1" customWidth="1"/>
    <col min="13844" max="13846" width="2.42578125" style="61" bestFit="1" customWidth="1"/>
    <col min="13847" max="13847" width="2.42578125" style="61" customWidth="1"/>
    <col min="13848" max="13848" width="3.140625" style="61" bestFit="1" customWidth="1"/>
    <col min="13849" max="13849" width="5.5703125" style="61" bestFit="1" customWidth="1"/>
    <col min="13850" max="13850" width="8.5703125" style="61" bestFit="1" customWidth="1"/>
    <col min="13851" max="14080" width="9.140625" style="61"/>
    <col min="14081" max="14081" width="8.85546875" style="61" bestFit="1" customWidth="1"/>
    <col min="14082" max="14084" width="2.42578125" style="61" bestFit="1" customWidth="1"/>
    <col min="14085" max="14085" width="2.42578125" style="61" customWidth="1"/>
    <col min="14086" max="14086" width="3.140625" style="61" bestFit="1" customWidth="1"/>
    <col min="14087" max="14087" width="5.5703125" style="61" bestFit="1" customWidth="1"/>
    <col min="14088" max="14088" width="8.5703125" style="61" bestFit="1" customWidth="1"/>
    <col min="14089" max="14089" width="3.85546875" style="61" customWidth="1"/>
    <col min="14090" max="14090" width="9.5703125" style="61" bestFit="1" customWidth="1"/>
    <col min="14091" max="14094" width="2.42578125" style="61" bestFit="1" customWidth="1"/>
    <col min="14095" max="14095" width="3.140625" style="61" bestFit="1" customWidth="1"/>
    <col min="14096" max="14096" width="5.5703125" style="61" bestFit="1" customWidth="1"/>
    <col min="14097" max="14097" width="8.5703125" style="61" bestFit="1" customWidth="1"/>
    <col min="14098" max="14098" width="3.85546875" style="61" bestFit="1" customWidth="1"/>
    <col min="14099" max="14099" width="9.28515625" style="61" bestFit="1" customWidth="1"/>
    <col min="14100" max="14102" width="2.42578125" style="61" bestFit="1" customWidth="1"/>
    <col min="14103" max="14103" width="2.42578125" style="61" customWidth="1"/>
    <col min="14104" max="14104" width="3.140625" style="61" bestFit="1" customWidth="1"/>
    <col min="14105" max="14105" width="5.5703125" style="61" bestFit="1" customWidth="1"/>
    <col min="14106" max="14106" width="8.5703125" style="61" bestFit="1" customWidth="1"/>
    <col min="14107" max="14336" width="9.140625" style="61"/>
    <col min="14337" max="14337" width="8.85546875" style="61" bestFit="1" customWidth="1"/>
    <col min="14338" max="14340" width="2.42578125" style="61" bestFit="1" customWidth="1"/>
    <col min="14341" max="14341" width="2.42578125" style="61" customWidth="1"/>
    <col min="14342" max="14342" width="3.140625" style="61" bestFit="1" customWidth="1"/>
    <col min="14343" max="14343" width="5.5703125" style="61" bestFit="1" customWidth="1"/>
    <col min="14344" max="14344" width="8.5703125" style="61" bestFit="1" customWidth="1"/>
    <col min="14345" max="14345" width="3.85546875" style="61" customWidth="1"/>
    <col min="14346" max="14346" width="9.5703125" style="61" bestFit="1" customWidth="1"/>
    <col min="14347" max="14350" width="2.42578125" style="61" bestFit="1" customWidth="1"/>
    <col min="14351" max="14351" width="3.140625" style="61" bestFit="1" customWidth="1"/>
    <col min="14352" max="14352" width="5.5703125" style="61" bestFit="1" customWidth="1"/>
    <col min="14353" max="14353" width="8.5703125" style="61" bestFit="1" customWidth="1"/>
    <col min="14354" max="14354" width="3.85546875" style="61" bestFit="1" customWidth="1"/>
    <col min="14355" max="14355" width="9.28515625" style="61" bestFit="1" customWidth="1"/>
    <col min="14356" max="14358" width="2.42578125" style="61" bestFit="1" customWidth="1"/>
    <col min="14359" max="14359" width="2.42578125" style="61" customWidth="1"/>
    <col min="14360" max="14360" width="3.140625" style="61" bestFit="1" customWidth="1"/>
    <col min="14361" max="14361" width="5.5703125" style="61" bestFit="1" customWidth="1"/>
    <col min="14362" max="14362" width="8.5703125" style="61" bestFit="1" customWidth="1"/>
    <col min="14363" max="14592" width="9.140625" style="61"/>
    <col min="14593" max="14593" width="8.85546875" style="61" bestFit="1" customWidth="1"/>
    <col min="14594" max="14596" width="2.42578125" style="61" bestFit="1" customWidth="1"/>
    <col min="14597" max="14597" width="2.42578125" style="61" customWidth="1"/>
    <col min="14598" max="14598" width="3.140625" style="61" bestFit="1" customWidth="1"/>
    <col min="14599" max="14599" width="5.5703125" style="61" bestFit="1" customWidth="1"/>
    <col min="14600" max="14600" width="8.5703125" style="61" bestFit="1" customWidth="1"/>
    <col min="14601" max="14601" width="3.85546875" style="61" customWidth="1"/>
    <col min="14602" max="14602" width="9.5703125" style="61" bestFit="1" customWidth="1"/>
    <col min="14603" max="14606" width="2.42578125" style="61" bestFit="1" customWidth="1"/>
    <col min="14607" max="14607" width="3.140625" style="61" bestFit="1" customWidth="1"/>
    <col min="14608" max="14608" width="5.5703125" style="61" bestFit="1" customWidth="1"/>
    <col min="14609" max="14609" width="8.5703125" style="61" bestFit="1" customWidth="1"/>
    <col min="14610" max="14610" width="3.85546875" style="61" bestFit="1" customWidth="1"/>
    <col min="14611" max="14611" width="9.28515625" style="61" bestFit="1" customWidth="1"/>
    <col min="14612" max="14614" width="2.42578125" style="61" bestFit="1" customWidth="1"/>
    <col min="14615" max="14615" width="2.42578125" style="61" customWidth="1"/>
    <col min="14616" max="14616" width="3.140625" style="61" bestFit="1" customWidth="1"/>
    <col min="14617" max="14617" width="5.5703125" style="61" bestFit="1" customWidth="1"/>
    <col min="14618" max="14618" width="8.5703125" style="61" bestFit="1" customWidth="1"/>
    <col min="14619" max="14848" width="9.140625" style="61"/>
    <col min="14849" max="14849" width="8.85546875" style="61" bestFit="1" customWidth="1"/>
    <col min="14850" max="14852" width="2.42578125" style="61" bestFit="1" customWidth="1"/>
    <col min="14853" max="14853" width="2.42578125" style="61" customWidth="1"/>
    <col min="14854" max="14854" width="3.140625" style="61" bestFit="1" customWidth="1"/>
    <col min="14855" max="14855" width="5.5703125" style="61" bestFit="1" customWidth="1"/>
    <col min="14856" max="14856" width="8.5703125" style="61" bestFit="1" customWidth="1"/>
    <col min="14857" max="14857" width="3.85546875" style="61" customWidth="1"/>
    <col min="14858" max="14858" width="9.5703125" style="61" bestFit="1" customWidth="1"/>
    <col min="14859" max="14862" width="2.42578125" style="61" bestFit="1" customWidth="1"/>
    <col min="14863" max="14863" width="3.140625" style="61" bestFit="1" customWidth="1"/>
    <col min="14864" max="14864" width="5.5703125" style="61" bestFit="1" customWidth="1"/>
    <col min="14865" max="14865" width="8.5703125" style="61" bestFit="1" customWidth="1"/>
    <col min="14866" max="14866" width="3.85546875" style="61" bestFit="1" customWidth="1"/>
    <col min="14867" max="14867" width="9.28515625" style="61" bestFit="1" customWidth="1"/>
    <col min="14868" max="14870" width="2.42578125" style="61" bestFit="1" customWidth="1"/>
    <col min="14871" max="14871" width="2.42578125" style="61" customWidth="1"/>
    <col min="14872" max="14872" width="3.140625" style="61" bestFit="1" customWidth="1"/>
    <col min="14873" max="14873" width="5.5703125" style="61" bestFit="1" customWidth="1"/>
    <col min="14874" max="14874" width="8.5703125" style="61" bestFit="1" customWidth="1"/>
    <col min="14875" max="15104" width="9.140625" style="61"/>
    <col min="15105" max="15105" width="8.85546875" style="61" bestFit="1" customWidth="1"/>
    <col min="15106" max="15108" width="2.42578125" style="61" bestFit="1" customWidth="1"/>
    <col min="15109" max="15109" width="2.42578125" style="61" customWidth="1"/>
    <col min="15110" max="15110" width="3.140625" style="61" bestFit="1" customWidth="1"/>
    <col min="15111" max="15111" width="5.5703125" style="61" bestFit="1" customWidth="1"/>
    <col min="15112" max="15112" width="8.5703125" style="61" bestFit="1" customWidth="1"/>
    <col min="15113" max="15113" width="3.85546875" style="61" customWidth="1"/>
    <col min="15114" max="15114" width="9.5703125" style="61" bestFit="1" customWidth="1"/>
    <col min="15115" max="15118" width="2.42578125" style="61" bestFit="1" customWidth="1"/>
    <col min="15119" max="15119" width="3.140625" style="61" bestFit="1" customWidth="1"/>
    <col min="15120" max="15120" width="5.5703125" style="61" bestFit="1" customWidth="1"/>
    <col min="15121" max="15121" width="8.5703125" style="61" bestFit="1" customWidth="1"/>
    <col min="15122" max="15122" width="3.85546875" style="61" bestFit="1" customWidth="1"/>
    <col min="15123" max="15123" width="9.28515625" style="61" bestFit="1" customWidth="1"/>
    <col min="15124" max="15126" width="2.42578125" style="61" bestFit="1" customWidth="1"/>
    <col min="15127" max="15127" width="2.42578125" style="61" customWidth="1"/>
    <col min="15128" max="15128" width="3.140625" style="61" bestFit="1" customWidth="1"/>
    <col min="15129" max="15129" width="5.5703125" style="61" bestFit="1" customWidth="1"/>
    <col min="15130" max="15130" width="8.5703125" style="61" bestFit="1" customWidth="1"/>
    <col min="15131" max="15360" width="9.140625" style="61"/>
    <col min="15361" max="15361" width="8.85546875" style="61" bestFit="1" customWidth="1"/>
    <col min="15362" max="15364" width="2.42578125" style="61" bestFit="1" customWidth="1"/>
    <col min="15365" max="15365" width="2.42578125" style="61" customWidth="1"/>
    <col min="15366" max="15366" width="3.140625" style="61" bestFit="1" customWidth="1"/>
    <col min="15367" max="15367" width="5.5703125" style="61" bestFit="1" customWidth="1"/>
    <col min="15368" max="15368" width="8.5703125" style="61" bestFit="1" customWidth="1"/>
    <col min="15369" max="15369" width="3.85546875" style="61" customWidth="1"/>
    <col min="15370" max="15370" width="9.5703125" style="61" bestFit="1" customWidth="1"/>
    <col min="15371" max="15374" width="2.42578125" style="61" bestFit="1" customWidth="1"/>
    <col min="15375" max="15375" width="3.140625" style="61" bestFit="1" customWidth="1"/>
    <col min="15376" max="15376" width="5.5703125" style="61" bestFit="1" customWidth="1"/>
    <col min="15377" max="15377" width="8.5703125" style="61" bestFit="1" customWidth="1"/>
    <col min="15378" max="15378" width="3.85546875" style="61" bestFit="1" customWidth="1"/>
    <col min="15379" max="15379" width="9.28515625" style="61" bestFit="1" customWidth="1"/>
    <col min="15380" max="15382" width="2.42578125" style="61" bestFit="1" customWidth="1"/>
    <col min="15383" max="15383" width="2.42578125" style="61" customWidth="1"/>
    <col min="15384" max="15384" width="3.140625" style="61" bestFit="1" customWidth="1"/>
    <col min="15385" max="15385" width="5.5703125" style="61" bestFit="1" customWidth="1"/>
    <col min="15386" max="15386" width="8.5703125" style="61" bestFit="1" customWidth="1"/>
    <col min="15387" max="15616" width="9.140625" style="61"/>
    <col min="15617" max="15617" width="8.85546875" style="61" bestFit="1" customWidth="1"/>
    <col min="15618" max="15620" width="2.42578125" style="61" bestFit="1" customWidth="1"/>
    <col min="15621" max="15621" width="2.42578125" style="61" customWidth="1"/>
    <col min="15622" max="15622" width="3.140625" style="61" bestFit="1" customWidth="1"/>
    <col min="15623" max="15623" width="5.5703125" style="61" bestFit="1" customWidth="1"/>
    <col min="15624" max="15624" width="8.5703125" style="61" bestFit="1" customWidth="1"/>
    <col min="15625" max="15625" width="3.85546875" style="61" customWidth="1"/>
    <col min="15626" max="15626" width="9.5703125" style="61" bestFit="1" customWidth="1"/>
    <col min="15627" max="15630" width="2.42578125" style="61" bestFit="1" customWidth="1"/>
    <col min="15631" max="15631" width="3.140625" style="61" bestFit="1" customWidth="1"/>
    <col min="15632" max="15632" width="5.5703125" style="61" bestFit="1" customWidth="1"/>
    <col min="15633" max="15633" width="8.5703125" style="61" bestFit="1" customWidth="1"/>
    <col min="15634" max="15634" width="3.85546875" style="61" bestFit="1" customWidth="1"/>
    <col min="15635" max="15635" width="9.28515625" style="61" bestFit="1" customWidth="1"/>
    <col min="15636" max="15638" width="2.42578125" style="61" bestFit="1" customWidth="1"/>
    <col min="15639" max="15639" width="2.42578125" style="61" customWidth="1"/>
    <col min="15640" max="15640" width="3.140625" style="61" bestFit="1" customWidth="1"/>
    <col min="15641" max="15641" width="5.5703125" style="61" bestFit="1" customWidth="1"/>
    <col min="15642" max="15642" width="8.5703125" style="61" bestFit="1" customWidth="1"/>
    <col min="15643" max="15872" width="9.140625" style="61"/>
    <col min="15873" max="15873" width="8.85546875" style="61" bestFit="1" customWidth="1"/>
    <col min="15874" max="15876" width="2.42578125" style="61" bestFit="1" customWidth="1"/>
    <col min="15877" max="15877" width="2.42578125" style="61" customWidth="1"/>
    <col min="15878" max="15878" width="3.140625" style="61" bestFit="1" customWidth="1"/>
    <col min="15879" max="15879" width="5.5703125" style="61" bestFit="1" customWidth="1"/>
    <col min="15880" max="15880" width="8.5703125" style="61" bestFit="1" customWidth="1"/>
    <col min="15881" max="15881" width="3.85546875" style="61" customWidth="1"/>
    <col min="15882" max="15882" width="9.5703125" style="61" bestFit="1" customWidth="1"/>
    <col min="15883" max="15886" width="2.42578125" style="61" bestFit="1" customWidth="1"/>
    <col min="15887" max="15887" width="3.140625" style="61" bestFit="1" customWidth="1"/>
    <col min="15888" max="15888" width="5.5703125" style="61" bestFit="1" customWidth="1"/>
    <col min="15889" max="15889" width="8.5703125" style="61" bestFit="1" customWidth="1"/>
    <col min="15890" max="15890" width="3.85546875" style="61" bestFit="1" customWidth="1"/>
    <col min="15891" max="15891" width="9.28515625" style="61" bestFit="1" customWidth="1"/>
    <col min="15892" max="15894" width="2.42578125" style="61" bestFit="1" customWidth="1"/>
    <col min="15895" max="15895" width="2.42578125" style="61" customWidth="1"/>
    <col min="15896" max="15896" width="3.140625" style="61" bestFit="1" customWidth="1"/>
    <col min="15897" max="15897" width="5.5703125" style="61" bestFit="1" customWidth="1"/>
    <col min="15898" max="15898" width="8.5703125" style="61" bestFit="1" customWidth="1"/>
    <col min="15899" max="16128" width="9.140625" style="61"/>
    <col min="16129" max="16129" width="8.85546875" style="61" bestFit="1" customWidth="1"/>
    <col min="16130" max="16132" width="2.42578125" style="61" bestFit="1" customWidth="1"/>
    <col min="16133" max="16133" width="2.42578125" style="61" customWidth="1"/>
    <col min="16134" max="16134" width="3.140625" style="61" bestFit="1" customWidth="1"/>
    <col min="16135" max="16135" width="5.5703125" style="61" bestFit="1" customWidth="1"/>
    <col min="16136" max="16136" width="8.5703125" style="61" bestFit="1" customWidth="1"/>
    <col min="16137" max="16137" width="3.85546875" style="61" customWidth="1"/>
    <col min="16138" max="16138" width="9.5703125" style="61" bestFit="1" customWidth="1"/>
    <col min="16139" max="16142" width="2.42578125" style="61" bestFit="1" customWidth="1"/>
    <col min="16143" max="16143" width="3.140625" style="61" bestFit="1" customWidth="1"/>
    <col min="16144" max="16144" width="5.5703125" style="61" bestFit="1" customWidth="1"/>
    <col min="16145" max="16145" width="8.5703125" style="61" bestFit="1" customWidth="1"/>
    <col min="16146" max="16146" width="3.85546875" style="61" bestFit="1" customWidth="1"/>
    <col min="16147" max="16147" width="9.28515625" style="61" bestFit="1" customWidth="1"/>
    <col min="16148" max="16150" width="2.42578125" style="61" bestFit="1" customWidth="1"/>
    <col min="16151" max="16151" width="2.42578125" style="61" customWidth="1"/>
    <col min="16152" max="16152" width="3.140625" style="61" bestFit="1" customWidth="1"/>
    <col min="16153" max="16153" width="5.5703125" style="61" bestFit="1" customWidth="1"/>
    <col min="16154" max="16154" width="8.5703125" style="61" bestFit="1" customWidth="1"/>
    <col min="16155" max="16384" width="9.140625" style="61"/>
  </cols>
  <sheetData>
    <row r="1" spans="1:26" s="44" customFormat="1" ht="9.75" thickBot="1" x14ac:dyDescent="0.2">
      <c r="A1" s="40" t="s">
        <v>0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42" t="s">
        <v>73</v>
      </c>
      <c r="H1" s="43" t="s">
        <v>74</v>
      </c>
      <c r="J1" s="40" t="s">
        <v>52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42" t="s">
        <v>73</v>
      </c>
      <c r="Q1" s="43" t="s">
        <v>74</v>
      </c>
      <c r="S1" s="40" t="s">
        <v>291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42" t="s">
        <v>73</v>
      </c>
      <c r="Z1" s="43" t="s">
        <v>74</v>
      </c>
    </row>
    <row r="2" spans="1:26" s="44" customFormat="1" ht="9" x14ac:dyDescent="0.15">
      <c r="A2" s="44" t="s">
        <v>299</v>
      </c>
      <c r="B2" s="46">
        <v>2</v>
      </c>
      <c r="C2" s="69"/>
      <c r="D2" s="69"/>
      <c r="E2" s="69"/>
      <c r="F2" s="47">
        <f t="shared" ref="F2:F11" si="0">SUM(B2:E2)</f>
        <v>2</v>
      </c>
      <c r="G2" s="48">
        <v>0.25</v>
      </c>
      <c r="H2" s="49">
        <f>F2/1</f>
        <v>2</v>
      </c>
      <c r="J2" s="44" t="s">
        <v>302</v>
      </c>
      <c r="K2" s="46">
        <v>14</v>
      </c>
      <c r="L2" s="46">
        <v>6</v>
      </c>
      <c r="M2" s="69"/>
      <c r="N2" s="69"/>
      <c r="O2" s="47">
        <f t="shared" ref="O2:O11" si="1">SUM(K2:N2)</f>
        <v>20</v>
      </c>
      <c r="P2" s="48">
        <v>0.25</v>
      </c>
      <c r="Q2" s="49">
        <f>O2/1</f>
        <v>20</v>
      </c>
      <c r="S2" s="44" t="s">
        <v>298</v>
      </c>
      <c r="T2" s="46">
        <v>0</v>
      </c>
      <c r="U2" s="46">
        <v>6</v>
      </c>
      <c r="V2" s="46">
        <v>0</v>
      </c>
      <c r="W2" s="69"/>
      <c r="X2" s="47">
        <f t="shared" ref="X2:X11" si="2">SUM(T2:W2)</f>
        <v>6</v>
      </c>
      <c r="Y2" s="48">
        <v>0.25</v>
      </c>
      <c r="Z2" s="49">
        <f>X2/1</f>
        <v>6</v>
      </c>
    </row>
    <row r="3" spans="1:26" s="44" customFormat="1" ht="9" x14ac:dyDescent="0.15">
      <c r="A3" s="44" t="s">
        <v>7</v>
      </c>
      <c r="B3" s="69"/>
      <c r="C3" s="46">
        <v>1</v>
      </c>
      <c r="D3" s="46">
        <v>3</v>
      </c>
      <c r="E3" s="69"/>
      <c r="F3" s="47">
        <f t="shared" si="0"/>
        <v>4</v>
      </c>
      <c r="G3" s="48">
        <v>0.25</v>
      </c>
      <c r="H3" s="49">
        <f>F3/1</f>
        <v>4</v>
      </c>
      <c r="J3" s="44" t="s">
        <v>275</v>
      </c>
      <c r="K3" s="46">
        <v>0</v>
      </c>
      <c r="L3" s="46">
        <v>0</v>
      </c>
      <c r="M3" s="46">
        <v>0</v>
      </c>
      <c r="N3" s="69"/>
      <c r="O3" s="47">
        <f t="shared" si="1"/>
        <v>0</v>
      </c>
      <c r="P3" s="48">
        <v>0.5</v>
      </c>
      <c r="Q3" s="49">
        <f>O3/2</f>
        <v>0</v>
      </c>
      <c r="S3" s="44" t="s">
        <v>31</v>
      </c>
      <c r="T3" s="46">
        <v>2</v>
      </c>
      <c r="U3" s="46">
        <v>0</v>
      </c>
      <c r="V3" s="69"/>
      <c r="W3" s="69"/>
      <c r="X3" s="47">
        <f t="shared" si="2"/>
        <v>2</v>
      </c>
      <c r="Y3" s="48">
        <v>0.25</v>
      </c>
      <c r="Z3" s="49">
        <f>X3/1</f>
        <v>2</v>
      </c>
    </row>
    <row r="4" spans="1:26" s="44" customFormat="1" ht="9" x14ac:dyDescent="0.15">
      <c r="A4" s="44" t="s">
        <v>301</v>
      </c>
      <c r="B4" s="69"/>
      <c r="C4" s="46">
        <v>0</v>
      </c>
      <c r="D4" s="46">
        <v>0</v>
      </c>
      <c r="E4" s="46">
        <v>0</v>
      </c>
      <c r="F4" s="47">
        <f t="shared" si="0"/>
        <v>0</v>
      </c>
      <c r="G4" s="48">
        <v>0.25</v>
      </c>
      <c r="H4" s="49">
        <f>F4/1</f>
        <v>0</v>
      </c>
      <c r="J4" s="44" t="s">
        <v>273</v>
      </c>
      <c r="K4" s="46">
        <v>1</v>
      </c>
      <c r="L4" s="69"/>
      <c r="M4" s="69"/>
      <c r="N4" s="69"/>
      <c r="O4" s="47">
        <f t="shared" si="1"/>
        <v>1</v>
      </c>
      <c r="P4" s="48">
        <v>0.5</v>
      </c>
      <c r="Q4" s="49">
        <f>O4/2</f>
        <v>0.5</v>
      </c>
      <c r="S4" s="44" t="s">
        <v>57</v>
      </c>
      <c r="T4" s="69"/>
      <c r="U4" s="46">
        <v>0</v>
      </c>
      <c r="V4" s="69"/>
      <c r="W4" s="69"/>
      <c r="X4" s="47">
        <f t="shared" si="2"/>
        <v>0</v>
      </c>
      <c r="Y4" s="48">
        <v>0.5</v>
      </c>
      <c r="Z4" s="49">
        <f>X4/2</f>
        <v>0</v>
      </c>
    </row>
    <row r="5" spans="1:26" s="44" customFormat="1" ht="9" x14ac:dyDescent="0.15">
      <c r="A5" s="44" t="s">
        <v>219</v>
      </c>
      <c r="B5" s="46">
        <v>6</v>
      </c>
      <c r="C5" s="69"/>
      <c r="D5" s="69"/>
      <c r="E5" s="69"/>
      <c r="F5" s="47">
        <f t="shared" si="0"/>
        <v>6</v>
      </c>
      <c r="G5" s="48">
        <v>0.25</v>
      </c>
      <c r="H5" s="49">
        <f>F5/1</f>
        <v>6</v>
      </c>
      <c r="J5" s="44" t="s">
        <v>205</v>
      </c>
      <c r="K5" s="46">
        <v>8</v>
      </c>
      <c r="L5" s="72"/>
      <c r="M5" s="72"/>
      <c r="N5" s="72"/>
      <c r="O5" s="47">
        <f t="shared" si="1"/>
        <v>8</v>
      </c>
      <c r="P5" s="48">
        <v>0.5</v>
      </c>
      <c r="Q5" s="49">
        <f>O5/2</f>
        <v>4</v>
      </c>
      <c r="S5" s="44" t="s">
        <v>79</v>
      </c>
      <c r="T5" s="46">
        <v>9</v>
      </c>
      <c r="U5" s="46">
        <v>1</v>
      </c>
      <c r="V5" s="69"/>
      <c r="W5" s="69"/>
      <c r="X5" s="47">
        <f t="shared" si="2"/>
        <v>10</v>
      </c>
      <c r="Y5" s="48">
        <v>1.5</v>
      </c>
      <c r="Z5" s="49">
        <f>X5/36</f>
        <v>0.27777777777777779</v>
      </c>
    </row>
    <row r="6" spans="1:26" s="44" customFormat="1" ht="9" x14ac:dyDescent="0.15">
      <c r="A6" s="44" t="s">
        <v>292</v>
      </c>
      <c r="B6" s="46">
        <v>0</v>
      </c>
      <c r="C6" s="69"/>
      <c r="D6" s="69"/>
      <c r="E6" s="69"/>
      <c r="F6" s="47">
        <f t="shared" si="0"/>
        <v>0</v>
      </c>
      <c r="G6" s="48">
        <v>1.25</v>
      </c>
      <c r="H6" s="49">
        <f>F6/5</f>
        <v>0</v>
      </c>
      <c r="J6" s="44" t="s">
        <v>43</v>
      </c>
      <c r="K6" s="69"/>
      <c r="L6" s="46">
        <v>0</v>
      </c>
      <c r="M6" s="46">
        <v>1</v>
      </c>
      <c r="N6" s="46">
        <v>1</v>
      </c>
      <c r="O6" s="47">
        <f t="shared" si="1"/>
        <v>2</v>
      </c>
      <c r="P6" s="48">
        <v>0.75</v>
      </c>
      <c r="Q6" s="49">
        <f>O6/3</f>
        <v>0.66666666666666663</v>
      </c>
      <c r="S6" s="44" t="s">
        <v>297</v>
      </c>
      <c r="T6" s="46">
        <v>0</v>
      </c>
      <c r="U6" s="46">
        <v>14</v>
      </c>
      <c r="V6" s="69"/>
      <c r="W6" s="69"/>
      <c r="X6" s="47">
        <f t="shared" si="2"/>
        <v>14</v>
      </c>
      <c r="Y6" s="48">
        <v>1.75</v>
      </c>
      <c r="Z6" s="49">
        <f>X6/7</f>
        <v>2</v>
      </c>
    </row>
    <row r="7" spans="1:26" s="44" customFormat="1" ht="9" x14ac:dyDescent="0.15">
      <c r="A7" s="44" t="s">
        <v>276</v>
      </c>
      <c r="B7" s="69"/>
      <c r="C7" s="46">
        <v>1</v>
      </c>
      <c r="D7" s="69"/>
      <c r="E7" s="69"/>
      <c r="F7" s="47">
        <f t="shared" si="0"/>
        <v>1</v>
      </c>
      <c r="G7" s="48">
        <v>2.5</v>
      </c>
      <c r="H7" s="49">
        <f>F7/10</f>
        <v>0.1</v>
      </c>
      <c r="J7" s="44" t="s">
        <v>293</v>
      </c>
      <c r="K7" s="46">
        <v>0</v>
      </c>
      <c r="L7" s="46">
        <v>10</v>
      </c>
      <c r="M7" s="69"/>
      <c r="N7" s="69"/>
      <c r="O7" s="47">
        <f t="shared" si="1"/>
        <v>10</v>
      </c>
      <c r="P7" s="48">
        <v>1.5</v>
      </c>
      <c r="Q7" s="49">
        <f>O7/6</f>
        <v>1.6666666666666667</v>
      </c>
      <c r="S7" s="44" t="s">
        <v>303</v>
      </c>
      <c r="T7" s="69"/>
      <c r="U7" s="46">
        <v>7</v>
      </c>
      <c r="V7" s="69"/>
      <c r="W7" s="69"/>
      <c r="X7" s="47">
        <f t="shared" si="2"/>
        <v>7</v>
      </c>
      <c r="Y7" s="48">
        <v>1.75</v>
      </c>
      <c r="Z7" s="49">
        <f>X7/7</f>
        <v>1</v>
      </c>
    </row>
    <row r="8" spans="1:26" s="44" customFormat="1" ht="9" x14ac:dyDescent="0.15">
      <c r="A8" s="44" t="s">
        <v>242</v>
      </c>
      <c r="B8" s="69"/>
      <c r="C8" s="46">
        <v>3</v>
      </c>
      <c r="D8" s="46">
        <v>7</v>
      </c>
      <c r="E8" s="69"/>
      <c r="F8" s="47">
        <f t="shared" si="0"/>
        <v>10</v>
      </c>
      <c r="G8" s="48">
        <v>3</v>
      </c>
      <c r="H8" s="49">
        <f>F8/12</f>
        <v>0.83333333333333337</v>
      </c>
      <c r="J8" s="44" t="s">
        <v>2</v>
      </c>
      <c r="K8" s="69"/>
      <c r="L8" s="46">
        <v>5</v>
      </c>
      <c r="M8" s="46">
        <v>9</v>
      </c>
      <c r="N8" s="46">
        <v>4</v>
      </c>
      <c r="O8" s="47">
        <f t="shared" si="1"/>
        <v>18</v>
      </c>
      <c r="P8" s="48">
        <v>2.25</v>
      </c>
      <c r="Q8" s="49">
        <f>O8/9</f>
        <v>2</v>
      </c>
      <c r="S8" s="44" t="s">
        <v>300</v>
      </c>
      <c r="T8" s="46">
        <v>7</v>
      </c>
      <c r="U8" s="46">
        <v>3</v>
      </c>
      <c r="V8" s="69"/>
      <c r="W8" s="69"/>
      <c r="X8" s="47">
        <f t="shared" si="2"/>
        <v>10</v>
      </c>
      <c r="Y8" s="48">
        <v>2</v>
      </c>
      <c r="Z8" s="49">
        <f>X8/8</f>
        <v>1.25</v>
      </c>
    </row>
    <row r="9" spans="1:26" s="44" customFormat="1" ht="9" x14ac:dyDescent="0.15">
      <c r="A9" s="44" t="s">
        <v>294</v>
      </c>
      <c r="B9" s="69"/>
      <c r="C9" s="46">
        <v>0</v>
      </c>
      <c r="D9" s="69"/>
      <c r="E9" s="69"/>
      <c r="F9" s="47">
        <f t="shared" si="0"/>
        <v>0</v>
      </c>
      <c r="G9" s="48">
        <v>3.25</v>
      </c>
      <c r="H9" s="49">
        <f>F9/13</f>
        <v>0</v>
      </c>
      <c r="J9" s="44" t="s">
        <v>239</v>
      </c>
      <c r="K9" s="69"/>
      <c r="L9" s="46">
        <v>7</v>
      </c>
      <c r="M9" s="69"/>
      <c r="N9" s="69"/>
      <c r="O9" s="47">
        <f t="shared" si="1"/>
        <v>7</v>
      </c>
      <c r="P9" s="48">
        <v>4.25</v>
      </c>
      <c r="Q9" s="49">
        <f>O9/17</f>
        <v>0.41176470588235292</v>
      </c>
      <c r="S9" s="44" t="s">
        <v>282</v>
      </c>
      <c r="T9" s="69"/>
      <c r="U9" s="46">
        <v>0</v>
      </c>
      <c r="V9" s="46">
        <v>22</v>
      </c>
      <c r="W9" s="46">
        <v>0</v>
      </c>
      <c r="X9" s="47">
        <f t="shared" si="2"/>
        <v>22</v>
      </c>
      <c r="Y9" s="48">
        <v>2.5</v>
      </c>
      <c r="Z9" s="49">
        <f>X9/10</f>
        <v>2.2000000000000002</v>
      </c>
    </row>
    <row r="10" spans="1:26" s="44" customFormat="1" ht="9" x14ac:dyDescent="0.15">
      <c r="A10" s="44" t="s">
        <v>180</v>
      </c>
      <c r="B10" s="69"/>
      <c r="C10" s="46">
        <v>9</v>
      </c>
      <c r="D10" s="46">
        <v>6</v>
      </c>
      <c r="E10" s="46">
        <v>7</v>
      </c>
      <c r="F10" s="47">
        <f t="shared" si="0"/>
        <v>22</v>
      </c>
      <c r="G10" s="48">
        <v>4</v>
      </c>
      <c r="H10" s="49">
        <f>F10/16</f>
        <v>1.375</v>
      </c>
      <c r="J10" s="44" t="s">
        <v>296</v>
      </c>
      <c r="K10" s="46">
        <v>0</v>
      </c>
      <c r="L10" s="46">
        <v>0</v>
      </c>
      <c r="M10" s="69"/>
      <c r="N10" s="69"/>
      <c r="O10" s="47">
        <f t="shared" si="1"/>
        <v>0</v>
      </c>
      <c r="P10" s="48">
        <v>4.25</v>
      </c>
      <c r="Q10" s="49">
        <f>O10/17</f>
        <v>0</v>
      </c>
      <c r="S10" s="44" t="s">
        <v>295</v>
      </c>
      <c r="T10" s="46">
        <v>3</v>
      </c>
      <c r="U10" s="69"/>
      <c r="V10" s="69"/>
      <c r="W10" s="69"/>
      <c r="X10" s="47">
        <f t="shared" si="2"/>
        <v>3</v>
      </c>
      <c r="Y10" s="48">
        <v>4.5</v>
      </c>
      <c r="Z10" s="49">
        <f>X10/18</f>
        <v>0.16666666666666666</v>
      </c>
    </row>
    <row r="11" spans="1:26" s="44" customFormat="1" ht="9" x14ac:dyDescent="0.15">
      <c r="A11" s="44" t="s">
        <v>1</v>
      </c>
      <c r="B11" s="69"/>
      <c r="C11" s="46">
        <v>21</v>
      </c>
      <c r="D11" s="46">
        <v>12</v>
      </c>
      <c r="E11" s="46">
        <v>17</v>
      </c>
      <c r="F11" s="47">
        <f t="shared" si="0"/>
        <v>50</v>
      </c>
      <c r="G11" s="48">
        <v>4.5</v>
      </c>
      <c r="H11" s="49">
        <f>F11/18</f>
        <v>2.7777777777777777</v>
      </c>
      <c r="J11" s="44" t="s">
        <v>235</v>
      </c>
      <c r="K11" s="46">
        <v>9</v>
      </c>
      <c r="L11" s="46">
        <v>10</v>
      </c>
      <c r="M11" s="46">
        <v>0</v>
      </c>
      <c r="N11" s="69"/>
      <c r="O11" s="47">
        <f t="shared" si="1"/>
        <v>19</v>
      </c>
      <c r="P11" s="48">
        <v>4.5</v>
      </c>
      <c r="Q11" s="49">
        <f>O11/18</f>
        <v>1.0555555555555556</v>
      </c>
      <c r="S11" s="44" t="s">
        <v>30</v>
      </c>
      <c r="T11" s="69"/>
      <c r="U11" s="46">
        <v>6</v>
      </c>
      <c r="V11" s="69"/>
      <c r="W11" s="69"/>
      <c r="X11" s="47">
        <f t="shared" si="2"/>
        <v>6</v>
      </c>
      <c r="Y11" s="48">
        <v>5</v>
      </c>
      <c r="Z11" s="49">
        <f>X11/20</f>
        <v>0.3</v>
      </c>
    </row>
    <row r="12" spans="1:26" s="44" customFormat="1" ht="9" x14ac:dyDescent="0.15">
      <c r="B12" s="46"/>
      <c r="C12" s="46"/>
      <c r="D12" s="46"/>
      <c r="E12" s="46"/>
      <c r="F12" s="47"/>
      <c r="G12" s="48"/>
      <c r="H12" s="49"/>
      <c r="K12" s="46"/>
      <c r="L12" s="46"/>
      <c r="M12" s="46"/>
      <c r="N12" s="46"/>
      <c r="O12" s="47"/>
      <c r="P12" s="48"/>
      <c r="Q12" s="49"/>
      <c r="T12" s="46"/>
      <c r="U12" s="46"/>
      <c r="V12" s="46"/>
      <c r="W12" s="46"/>
      <c r="X12" s="47"/>
      <c r="Y12" s="48"/>
      <c r="Z12" s="49"/>
    </row>
    <row r="13" spans="1:26" s="44" customFormat="1" ht="9" x14ac:dyDescent="0.15">
      <c r="B13" s="46"/>
      <c r="C13" s="46"/>
      <c r="D13" s="46"/>
      <c r="E13" s="46"/>
      <c r="F13" s="47"/>
      <c r="G13" s="48"/>
      <c r="H13" s="49"/>
      <c r="K13" s="46"/>
      <c r="L13" s="46"/>
      <c r="M13" s="46"/>
      <c r="N13" s="46"/>
      <c r="O13" s="47"/>
      <c r="P13" s="48"/>
      <c r="Q13" s="49"/>
      <c r="T13" s="46"/>
      <c r="U13" s="46"/>
      <c r="V13" s="46"/>
      <c r="W13" s="46"/>
      <c r="X13" s="47"/>
      <c r="Y13" s="48"/>
      <c r="Z13" s="49"/>
    </row>
    <row r="14" spans="1:26" s="44" customFormat="1" ht="9" x14ac:dyDescent="0.15">
      <c r="B14" s="47">
        <f>SUM(B2:B11)</f>
        <v>8</v>
      </c>
      <c r="C14" s="47">
        <f>SUM(C2:C11)</f>
        <v>35</v>
      </c>
      <c r="D14" s="47">
        <f>SUM(D2:D11)</f>
        <v>28</v>
      </c>
      <c r="E14" s="47">
        <f>SUM(E2:E11)</f>
        <v>24</v>
      </c>
      <c r="F14" s="51">
        <f>SUM(F2:F13)</f>
        <v>95</v>
      </c>
      <c r="G14" s="52">
        <f>SUM(G2:G13)</f>
        <v>19.5</v>
      </c>
      <c r="H14" s="49"/>
      <c r="K14" s="47">
        <f t="shared" ref="K14:P14" si="3">SUM(K2:K13)</f>
        <v>32</v>
      </c>
      <c r="L14" s="47">
        <f t="shared" si="3"/>
        <v>38</v>
      </c>
      <c r="M14" s="47">
        <f t="shared" si="3"/>
        <v>10</v>
      </c>
      <c r="N14" s="47">
        <f t="shared" si="3"/>
        <v>5</v>
      </c>
      <c r="O14" s="51">
        <f t="shared" si="3"/>
        <v>85</v>
      </c>
      <c r="P14" s="52">
        <f t="shared" si="3"/>
        <v>19.25</v>
      </c>
      <c r="Q14" s="49"/>
      <c r="T14" s="47">
        <f t="shared" ref="T14:Y14" si="4">SUM(T2:T13)</f>
        <v>21</v>
      </c>
      <c r="U14" s="47">
        <f t="shared" si="4"/>
        <v>37</v>
      </c>
      <c r="V14" s="47">
        <f t="shared" si="4"/>
        <v>22</v>
      </c>
      <c r="W14" s="47">
        <f t="shared" si="4"/>
        <v>0</v>
      </c>
      <c r="X14" s="51">
        <f t="shared" si="4"/>
        <v>80</v>
      </c>
      <c r="Y14" s="52">
        <f t="shared" si="4"/>
        <v>20</v>
      </c>
      <c r="Z14" s="49"/>
    </row>
    <row r="15" spans="1:26" s="44" customFormat="1" ht="9" x14ac:dyDescent="0.15">
      <c r="B15" s="46"/>
      <c r="C15" s="46"/>
      <c r="D15" s="46"/>
      <c r="E15" s="46"/>
      <c r="F15" s="46"/>
      <c r="G15" s="48"/>
      <c r="H15" s="49"/>
      <c r="K15" s="46"/>
      <c r="L15" s="46"/>
      <c r="M15" s="46"/>
      <c r="N15" s="46"/>
      <c r="O15" s="46"/>
      <c r="P15" s="48"/>
      <c r="Q15" s="49"/>
      <c r="T15" s="46"/>
      <c r="U15" s="46"/>
      <c r="V15" s="46"/>
      <c r="W15" s="46"/>
      <c r="X15" s="46"/>
      <c r="Y15" s="48"/>
      <c r="Z15" s="49"/>
    </row>
    <row r="16" spans="1:26" s="44" customFormat="1" ht="9" x14ac:dyDescent="0.15">
      <c r="B16" s="46"/>
      <c r="C16" s="46"/>
      <c r="D16" s="46"/>
      <c r="E16" s="46"/>
      <c r="F16" s="46"/>
      <c r="G16" s="48"/>
      <c r="H16" s="49"/>
      <c r="K16" s="46"/>
      <c r="L16" s="46"/>
      <c r="M16" s="46"/>
      <c r="N16" s="46"/>
      <c r="O16" s="46"/>
      <c r="P16" s="48"/>
      <c r="Q16" s="49"/>
      <c r="R16" s="53"/>
      <c r="T16" s="46"/>
      <c r="U16" s="46"/>
      <c r="V16" s="46"/>
      <c r="W16" s="46"/>
      <c r="X16" s="46"/>
      <c r="Y16" s="48"/>
      <c r="Z16" s="49"/>
    </row>
    <row r="17" spans="1:26" s="44" customFormat="1" ht="9.75" thickBot="1" x14ac:dyDescent="0.2">
      <c r="A17" s="40" t="s">
        <v>38</v>
      </c>
      <c r="B17" s="41">
        <v>1</v>
      </c>
      <c r="C17" s="41">
        <v>2</v>
      </c>
      <c r="D17" s="41">
        <v>3</v>
      </c>
      <c r="E17" s="41">
        <v>4</v>
      </c>
      <c r="F17" s="41" t="s">
        <v>26</v>
      </c>
      <c r="G17" s="42" t="s">
        <v>73</v>
      </c>
      <c r="H17" s="43" t="s">
        <v>74</v>
      </c>
      <c r="J17" s="40" t="s">
        <v>137</v>
      </c>
      <c r="K17" s="41">
        <v>1</v>
      </c>
      <c r="L17" s="41">
        <v>2</v>
      </c>
      <c r="M17" s="41">
        <v>3</v>
      </c>
      <c r="N17" s="41">
        <v>4</v>
      </c>
      <c r="O17" s="41" t="s">
        <v>26</v>
      </c>
      <c r="P17" s="42" t="s">
        <v>73</v>
      </c>
      <c r="Q17" s="43" t="s">
        <v>74</v>
      </c>
      <c r="R17" s="53"/>
      <c r="S17" s="40" t="s">
        <v>250</v>
      </c>
      <c r="T17" s="41">
        <v>1</v>
      </c>
      <c r="U17" s="41">
        <v>2</v>
      </c>
      <c r="V17" s="41">
        <v>3</v>
      </c>
      <c r="W17" s="41">
        <v>4</v>
      </c>
      <c r="X17" s="41" t="s">
        <v>26</v>
      </c>
      <c r="Y17" s="42" t="s">
        <v>73</v>
      </c>
      <c r="Z17" s="43" t="s">
        <v>74</v>
      </c>
    </row>
    <row r="18" spans="1:26" s="44" customFormat="1" ht="9" x14ac:dyDescent="0.15">
      <c r="A18" s="44" t="s">
        <v>94</v>
      </c>
      <c r="B18" s="46">
        <v>2</v>
      </c>
      <c r="C18" s="46">
        <v>0</v>
      </c>
      <c r="D18" s="69"/>
      <c r="E18" s="69"/>
      <c r="F18" s="47">
        <f t="shared" ref="F18:F27" si="5">SUM(B18:E18)</f>
        <v>2</v>
      </c>
      <c r="G18" s="48">
        <v>0.25</v>
      </c>
      <c r="H18" s="49">
        <f>F18/1</f>
        <v>2</v>
      </c>
      <c r="J18" s="44" t="s">
        <v>182</v>
      </c>
      <c r="K18" s="46">
        <v>7</v>
      </c>
      <c r="L18" s="69"/>
      <c r="M18" s="69"/>
      <c r="N18" s="69"/>
      <c r="O18" s="47">
        <f t="shared" ref="O18:O27" si="6">SUM(K18:N18)</f>
        <v>7</v>
      </c>
      <c r="P18" s="48">
        <v>0.25</v>
      </c>
      <c r="Q18" s="54">
        <f>O18/1</f>
        <v>7</v>
      </c>
      <c r="R18" s="53"/>
      <c r="S18" s="44" t="s">
        <v>220</v>
      </c>
      <c r="T18" s="46">
        <v>8</v>
      </c>
      <c r="U18" s="69"/>
      <c r="V18" s="69"/>
      <c r="W18" s="69"/>
      <c r="X18" s="47">
        <f t="shared" ref="X18:X27" si="7">SUM(T18:W18)</f>
        <v>8</v>
      </c>
      <c r="Y18" s="48">
        <v>0.25</v>
      </c>
      <c r="Z18" s="54">
        <f>X18/1</f>
        <v>8</v>
      </c>
    </row>
    <row r="19" spans="1:26" s="44" customFormat="1" ht="9" x14ac:dyDescent="0.15">
      <c r="A19" s="44" t="s">
        <v>206</v>
      </c>
      <c r="B19" s="46">
        <v>2</v>
      </c>
      <c r="C19" s="69"/>
      <c r="D19" s="69"/>
      <c r="E19" s="69"/>
      <c r="F19" s="47">
        <f t="shared" si="5"/>
        <v>2</v>
      </c>
      <c r="G19" s="48">
        <v>0.25</v>
      </c>
      <c r="H19" s="49">
        <f>F19/1</f>
        <v>2</v>
      </c>
      <c r="J19" s="44" t="s">
        <v>245</v>
      </c>
      <c r="K19" s="46">
        <v>1</v>
      </c>
      <c r="L19" s="46">
        <v>6</v>
      </c>
      <c r="M19" s="69"/>
      <c r="N19" s="69"/>
      <c r="O19" s="47">
        <f t="shared" si="6"/>
        <v>7</v>
      </c>
      <c r="P19" s="48">
        <v>0.25</v>
      </c>
      <c r="Q19" s="54">
        <f>O19/1</f>
        <v>7</v>
      </c>
      <c r="R19" s="53"/>
      <c r="S19" s="44" t="s">
        <v>249</v>
      </c>
      <c r="T19" s="69"/>
      <c r="U19" s="46">
        <v>0</v>
      </c>
      <c r="V19" s="69"/>
      <c r="W19" s="69"/>
      <c r="X19" s="47">
        <f t="shared" si="7"/>
        <v>0</v>
      </c>
      <c r="Y19" s="48">
        <v>0.5</v>
      </c>
      <c r="Z19" s="54">
        <f>X19/2</f>
        <v>0</v>
      </c>
    </row>
    <row r="20" spans="1:26" s="44" customFormat="1" ht="9" x14ac:dyDescent="0.15">
      <c r="A20" s="44" t="s">
        <v>210</v>
      </c>
      <c r="B20" s="46">
        <v>0</v>
      </c>
      <c r="C20" s="69"/>
      <c r="D20" s="69"/>
      <c r="E20" s="69"/>
      <c r="F20" s="47">
        <f t="shared" si="5"/>
        <v>0</v>
      </c>
      <c r="G20" s="48">
        <v>0.75</v>
      </c>
      <c r="H20" s="49">
        <f>F20/3</f>
        <v>0</v>
      </c>
      <c r="J20" s="44" t="s">
        <v>312</v>
      </c>
      <c r="K20" s="69"/>
      <c r="L20" s="46">
        <v>0</v>
      </c>
      <c r="M20" s="46">
        <v>0</v>
      </c>
      <c r="N20" s="46">
        <v>2</v>
      </c>
      <c r="O20" s="47">
        <f t="shared" si="6"/>
        <v>2</v>
      </c>
      <c r="P20" s="48">
        <v>1.25</v>
      </c>
      <c r="Q20" s="54">
        <f>O20/5</f>
        <v>0.4</v>
      </c>
      <c r="R20" s="53"/>
      <c r="S20" s="44" t="s">
        <v>108</v>
      </c>
      <c r="T20" s="46">
        <v>0</v>
      </c>
      <c r="U20" s="69"/>
      <c r="V20" s="69"/>
      <c r="W20" s="69"/>
      <c r="X20" s="47">
        <f t="shared" si="7"/>
        <v>0</v>
      </c>
      <c r="Y20" s="48">
        <v>1</v>
      </c>
      <c r="Z20" s="54">
        <f>X20/4</f>
        <v>0</v>
      </c>
    </row>
    <row r="21" spans="1:26" s="44" customFormat="1" ht="9" x14ac:dyDescent="0.15">
      <c r="A21" s="44" t="s">
        <v>308</v>
      </c>
      <c r="B21" s="46">
        <v>1</v>
      </c>
      <c r="C21" s="46">
        <v>0</v>
      </c>
      <c r="D21" s="69"/>
      <c r="E21" s="69"/>
      <c r="F21" s="47">
        <f t="shared" si="5"/>
        <v>1</v>
      </c>
      <c r="G21" s="48">
        <v>0.75</v>
      </c>
      <c r="H21" s="49">
        <f>F21/3</f>
        <v>0.33333333333333331</v>
      </c>
      <c r="J21" s="44" t="s">
        <v>162</v>
      </c>
      <c r="K21" s="46">
        <v>9</v>
      </c>
      <c r="L21" s="69"/>
      <c r="M21" s="69"/>
      <c r="N21" s="69"/>
      <c r="O21" s="47">
        <f t="shared" si="6"/>
        <v>9</v>
      </c>
      <c r="P21" s="48">
        <v>1.25</v>
      </c>
      <c r="Q21" s="54">
        <f>O21/5</f>
        <v>1.8</v>
      </c>
      <c r="S21" s="44" t="s">
        <v>62</v>
      </c>
      <c r="T21" s="46">
        <v>2</v>
      </c>
      <c r="U21" s="69"/>
      <c r="V21" s="69"/>
      <c r="W21" s="69"/>
      <c r="X21" s="47">
        <f t="shared" si="7"/>
        <v>2</v>
      </c>
      <c r="Y21" s="48">
        <v>1</v>
      </c>
      <c r="Z21" s="54">
        <f>X21/4</f>
        <v>0.5</v>
      </c>
    </row>
    <row r="22" spans="1:26" s="44" customFormat="1" ht="9" x14ac:dyDescent="0.15">
      <c r="A22" s="44" t="s">
        <v>311</v>
      </c>
      <c r="B22" s="46">
        <v>3</v>
      </c>
      <c r="C22" s="46">
        <v>6</v>
      </c>
      <c r="D22" s="69"/>
      <c r="E22" s="69"/>
      <c r="F22" s="47">
        <f t="shared" si="5"/>
        <v>9</v>
      </c>
      <c r="G22" s="48">
        <v>1.25</v>
      </c>
      <c r="H22" s="49">
        <f>F22/5</f>
        <v>1.8</v>
      </c>
      <c r="J22" s="44" t="s">
        <v>44</v>
      </c>
      <c r="K22" s="46">
        <v>15</v>
      </c>
      <c r="L22" s="46">
        <v>6</v>
      </c>
      <c r="M22" s="46">
        <v>1</v>
      </c>
      <c r="N22" s="69"/>
      <c r="O22" s="47">
        <f t="shared" si="6"/>
        <v>22</v>
      </c>
      <c r="P22" s="48">
        <v>1.5</v>
      </c>
      <c r="Q22" s="54">
        <f>O22/6</f>
        <v>3.6666666666666665</v>
      </c>
      <c r="S22" s="44" t="s">
        <v>310</v>
      </c>
      <c r="T22" s="69"/>
      <c r="U22" s="46">
        <v>7</v>
      </c>
      <c r="V22" s="46">
        <v>2</v>
      </c>
      <c r="W22" s="46">
        <v>0</v>
      </c>
      <c r="X22" s="47">
        <f t="shared" si="7"/>
        <v>9</v>
      </c>
      <c r="Y22" s="48">
        <v>1</v>
      </c>
      <c r="Z22" s="54">
        <f>X22/4</f>
        <v>2.25</v>
      </c>
    </row>
    <row r="23" spans="1:26" s="44" customFormat="1" ht="9" x14ac:dyDescent="0.15">
      <c r="A23" s="44" t="s">
        <v>19</v>
      </c>
      <c r="B23" s="46">
        <v>1</v>
      </c>
      <c r="C23" s="46">
        <v>1</v>
      </c>
      <c r="D23" s="69"/>
      <c r="E23" s="69"/>
      <c r="F23" s="47">
        <f t="shared" si="5"/>
        <v>2</v>
      </c>
      <c r="G23" s="48">
        <v>1.75</v>
      </c>
      <c r="H23" s="49">
        <f>F23/7</f>
        <v>0.2857142857142857</v>
      </c>
      <c r="J23" s="44" t="s">
        <v>306</v>
      </c>
      <c r="K23" s="46">
        <v>2</v>
      </c>
      <c r="L23" s="69"/>
      <c r="M23" s="69"/>
      <c r="N23" s="69"/>
      <c r="O23" s="47">
        <f t="shared" si="6"/>
        <v>2</v>
      </c>
      <c r="P23" s="48">
        <v>1.75</v>
      </c>
      <c r="Q23" s="54">
        <f>O23/7</f>
        <v>0.2857142857142857</v>
      </c>
      <c r="S23" s="44" t="s">
        <v>313</v>
      </c>
      <c r="T23" s="46">
        <v>10</v>
      </c>
      <c r="U23" s="46">
        <v>8</v>
      </c>
      <c r="V23" s="46">
        <v>1</v>
      </c>
      <c r="W23" s="69"/>
      <c r="X23" s="47">
        <f t="shared" si="7"/>
        <v>19</v>
      </c>
      <c r="Y23" s="48">
        <v>2</v>
      </c>
      <c r="Z23" s="54">
        <f>X23/8</f>
        <v>2.375</v>
      </c>
    </row>
    <row r="24" spans="1:26" s="44" customFormat="1" ht="9" x14ac:dyDescent="0.15">
      <c r="A24" s="44" t="s">
        <v>268</v>
      </c>
      <c r="B24" s="69"/>
      <c r="C24" s="46">
        <v>7</v>
      </c>
      <c r="D24" s="46">
        <v>2</v>
      </c>
      <c r="E24" s="46">
        <v>6</v>
      </c>
      <c r="F24" s="47">
        <f t="shared" si="5"/>
        <v>15</v>
      </c>
      <c r="G24" s="48">
        <v>2.75</v>
      </c>
      <c r="H24" s="49">
        <f>F24/11</f>
        <v>1.3636363636363635</v>
      </c>
      <c r="J24" s="44" t="s">
        <v>281</v>
      </c>
      <c r="K24" s="69"/>
      <c r="L24" s="46">
        <v>3</v>
      </c>
      <c r="M24" s="46">
        <v>1</v>
      </c>
      <c r="N24" s="69"/>
      <c r="O24" s="47">
        <f t="shared" si="6"/>
        <v>4</v>
      </c>
      <c r="P24" s="48">
        <v>4.25</v>
      </c>
      <c r="Q24" s="54">
        <f>O24/17</f>
        <v>0.23529411764705882</v>
      </c>
      <c r="S24" s="44" t="s">
        <v>307</v>
      </c>
      <c r="T24" s="69"/>
      <c r="U24" s="46">
        <v>8</v>
      </c>
      <c r="V24" s="46">
        <v>0</v>
      </c>
      <c r="W24" s="46">
        <v>6</v>
      </c>
      <c r="X24" s="47">
        <f t="shared" si="7"/>
        <v>14</v>
      </c>
      <c r="Y24" s="48">
        <v>2.5</v>
      </c>
      <c r="Z24" s="54">
        <f>X24/10</f>
        <v>1.4</v>
      </c>
    </row>
    <row r="25" spans="1:26" s="44" customFormat="1" ht="9" x14ac:dyDescent="0.15">
      <c r="A25" s="44" t="s">
        <v>130</v>
      </c>
      <c r="B25" s="69"/>
      <c r="C25" s="46">
        <v>5</v>
      </c>
      <c r="D25" s="46">
        <v>2</v>
      </c>
      <c r="E25" s="46">
        <v>9</v>
      </c>
      <c r="F25" s="47">
        <f t="shared" si="5"/>
        <v>16</v>
      </c>
      <c r="G25" s="48">
        <v>3</v>
      </c>
      <c r="H25" s="49">
        <f>F25/12</f>
        <v>1.3333333333333333</v>
      </c>
      <c r="J25" s="44" t="s">
        <v>309</v>
      </c>
      <c r="K25" s="69"/>
      <c r="L25" s="46">
        <v>3</v>
      </c>
      <c r="M25" s="69"/>
      <c r="N25" s="69"/>
      <c r="O25" s="47">
        <f t="shared" si="6"/>
        <v>3</v>
      </c>
      <c r="P25" s="48">
        <v>4.25</v>
      </c>
      <c r="Q25" s="54">
        <f>O25/17</f>
        <v>0.17647058823529413</v>
      </c>
      <c r="S25" s="44" t="s">
        <v>304</v>
      </c>
      <c r="T25" s="46">
        <v>8</v>
      </c>
      <c r="U25" s="69"/>
      <c r="V25" s="69"/>
      <c r="W25" s="69"/>
      <c r="X25" s="47">
        <f t="shared" si="7"/>
        <v>8</v>
      </c>
      <c r="Y25" s="48">
        <v>3.5</v>
      </c>
      <c r="Z25" s="54">
        <f>X25/14</f>
        <v>0.5714285714285714</v>
      </c>
    </row>
    <row r="26" spans="1:26" s="44" customFormat="1" ht="9" x14ac:dyDescent="0.15">
      <c r="A26" s="44" t="s">
        <v>254</v>
      </c>
      <c r="B26" s="69"/>
      <c r="C26" s="46">
        <v>1</v>
      </c>
      <c r="D26" s="46">
        <v>12</v>
      </c>
      <c r="E26" s="46">
        <v>10</v>
      </c>
      <c r="F26" s="47">
        <f t="shared" si="5"/>
        <v>23</v>
      </c>
      <c r="G26" s="48">
        <v>4.5</v>
      </c>
      <c r="H26" s="49">
        <f>F26/18</f>
        <v>1.2777777777777777</v>
      </c>
      <c r="J26" s="44" t="s">
        <v>157</v>
      </c>
      <c r="K26" s="69"/>
      <c r="L26" s="46">
        <v>14</v>
      </c>
      <c r="M26" s="46">
        <v>5</v>
      </c>
      <c r="N26" s="69"/>
      <c r="O26" s="47">
        <f t="shared" si="6"/>
        <v>19</v>
      </c>
      <c r="P26" s="48">
        <v>5.25</v>
      </c>
      <c r="Q26" s="54">
        <f>O26/21</f>
        <v>0.90476190476190477</v>
      </c>
      <c r="S26" s="44" t="s">
        <v>39</v>
      </c>
      <c r="T26" s="46">
        <v>10</v>
      </c>
      <c r="U26" s="46">
        <v>8</v>
      </c>
      <c r="V26" s="69"/>
      <c r="W26" s="69"/>
      <c r="X26" s="47">
        <f t="shared" si="7"/>
        <v>18</v>
      </c>
      <c r="Y26" s="48">
        <v>3.5</v>
      </c>
      <c r="Z26" s="54">
        <f>X26/14</f>
        <v>1.2857142857142858</v>
      </c>
    </row>
    <row r="27" spans="1:26" s="44" customFormat="1" ht="9" x14ac:dyDescent="0.15">
      <c r="A27" s="44" t="s">
        <v>234</v>
      </c>
      <c r="B27" s="69"/>
      <c r="C27" s="46">
        <v>13</v>
      </c>
      <c r="D27" s="46">
        <v>13</v>
      </c>
      <c r="E27" s="46">
        <v>9</v>
      </c>
      <c r="F27" s="47">
        <f t="shared" si="5"/>
        <v>35</v>
      </c>
      <c r="G27" s="48">
        <v>4.75</v>
      </c>
      <c r="H27" s="49">
        <f>F27/19</f>
        <v>1.8421052631578947</v>
      </c>
      <c r="J27" s="121"/>
      <c r="K27" s="69"/>
      <c r="L27" s="69"/>
      <c r="M27" s="69"/>
      <c r="N27" s="69"/>
      <c r="O27" s="47">
        <f t="shared" si="6"/>
        <v>0</v>
      </c>
      <c r="P27" s="122"/>
      <c r="Q27" s="123">
        <f>O27/2</f>
        <v>0</v>
      </c>
      <c r="S27" s="44" t="s">
        <v>305</v>
      </c>
      <c r="T27" s="46">
        <v>8</v>
      </c>
      <c r="U27" s="46">
        <v>10</v>
      </c>
      <c r="V27" s="69"/>
      <c r="W27" s="69"/>
      <c r="X27" s="47">
        <f t="shared" si="7"/>
        <v>18</v>
      </c>
      <c r="Y27" s="48">
        <v>4.75</v>
      </c>
      <c r="Z27" s="54">
        <f>X27/19</f>
        <v>0.94736842105263153</v>
      </c>
    </row>
    <row r="28" spans="1:26" s="44" customFormat="1" ht="9" x14ac:dyDescent="0.15">
      <c r="B28" s="46"/>
      <c r="C28" s="46"/>
      <c r="D28" s="46"/>
      <c r="E28" s="46"/>
      <c r="F28" s="47"/>
      <c r="G28" s="48"/>
      <c r="H28" s="49"/>
      <c r="K28" s="46"/>
      <c r="L28" s="46"/>
      <c r="M28" s="46"/>
      <c r="N28" s="46"/>
      <c r="O28" s="47"/>
      <c r="P28" s="48"/>
      <c r="Q28" s="54"/>
      <c r="T28" s="46"/>
      <c r="U28" s="46"/>
      <c r="V28" s="46"/>
      <c r="W28" s="46"/>
      <c r="X28" s="47"/>
      <c r="Y28" s="48"/>
      <c r="Z28" s="54"/>
    </row>
    <row r="29" spans="1:26" s="44" customFormat="1" ht="9" x14ac:dyDescent="0.15">
      <c r="B29" s="46"/>
      <c r="C29" s="46"/>
      <c r="D29" s="46"/>
      <c r="E29" s="46"/>
      <c r="F29" s="47"/>
      <c r="G29" s="48"/>
      <c r="H29" s="49"/>
      <c r="K29" s="46"/>
      <c r="L29" s="46"/>
      <c r="M29" s="46"/>
      <c r="N29" s="46"/>
      <c r="O29" s="47"/>
      <c r="P29" s="48"/>
      <c r="Q29" s="54"/>
      <c r="T29" s="46"/>
      <c r="U29" s="46"/>
      <c r="V29" s="46"/>
      <c r="W29" s="46"/>
      <c r="X29" s="47"/>
      <c r="Y29" s="48"/>
      <c r="Z29" s="54"/>
    </row>
    <row r="30" spans="1:26" s="44" customFormat="1" ht="9" x14ac:dyDescent="0.15">
      <c r="B30" s="47">
        <f t="shared" ref="B30:G30" si="8">SUM(B18:B29)</f>
        <v>9</v>
      </c>
      <c r="C30" s="47">
        <f t="shared" si="8"/>
        <v>33</v>
      </c>
      <c r="D30" s="47">
        <f t="shared" si="8"/>
        <v>29</v>
      </c>
      <c r="E30" s="47">
        <f t="shared" si="8"/>
        <v>34</v>
      </c>
      <c r="F30" s="51">
        <f t="shared" si="8"/>
        <v>105</v>
      </c>
      <c r="G30" s="52">
        <f t="shared" si="8"/>
        <v>20</v>
      </c>
      <c r="H30" s="49"/>
      <c r="K30" s="47">
        <f t="shared" ref="K30:P30" si="9">SUM(K18:K29)</f>
        <v>34</v>
      </c>
      <c r="L30" s="47">
        <f t="shared" si="9"/>
        <v>32</v>
      </c>
      <c r="M30" s="47">
        <f t="shared" si="9"/>
        <v>7</v>
      </c>
      <c r="N30" s="47">
        <f t="shared" si="9"/>
        <v>2</v>
      </c>
      <c r="O30" s="51">
        <f t="shared" si="9"/>
        <v>75</v>
      </c>
      <c r="P30" s="52">
        <f t="shared" si="9"/>
        <v>20</v>
      </c>
      <c r="Q30" s="54"/>
      <c r="T30" s="47">
        <f t="shared" ref="T30:Y30" si="10">SUM(T18:T29)</f>
        <v>46</v>
      </c>
      <c r="U30" s="47">
        <f t="shared" si="10"/>
        <v>41</v>
      </c>
      <c r="V30" s="47">
        <f t="shared" si="10"/>
        <v>3</v>
      </c>
      <c r="W30" s="47">
        <f t="shared" si="10"/>
        <v>6</v>
      </c>
      <c r="X30" s="51">
        <f t="shared" si="10"/>
        <v>96</v>
      </c>
      <c r="Y30" s="52">
        <f t="shared" si="10"/>
        <v>20</v>
      </c>
      <c r="Z30" s="54"/>
    </row>
    <row r="31" spans="1:26" s="44" customFormat="1" ht="9" x14ac:dyDescent="0.15">
      <c r="B31" s="46"/>
      <c r="C31" s="46"/>
      <c r="D31" s="46"/>
      <c r="E31" s="46"/>
      <c r="F31" s="46"/>
      <c r="G31" s="48"/>
      <c r="H31" s="49"/>
      <c r="K31" s="46"/>
      <c r="L31" s="46"/>
      <c r="M31" s="46"/>
      <c r="N31" s="46"/>
      <c r="O31" s="46"/>
      <c r="P31" s="48"/>
      <c r="Q31" s="54"/>
      <c r="Y31" s="55"/>
      <c r="Z31" s="56"/>
    </row>
    <row r="32" spans="1:26" s="44" customFormat="1" ht="9" x14ac:dyDescent="0.15">
      <c r="B32" s="46"/>
      <c r="C32" s="46"/>
      <c r="D32" s="46"/>
      <c r="E32" s="46"/>
      <c r="F32" s="46"/>
      <c r="G32" s="48"/>
      <c r="H32" s="49"/>
      <c r="K32" s="46"/>
      <c r="L32" s="46"/>
      <c r="M32" s="46"/>
      <c r="N32" s="46"/>
      <c r="O32" s="46"/>
      <c r="P32" s="48"/>
      <c r="Q32" s="54"/>
      <c r="Y32" s="55"/>
      <c r="Z32" s="56"/>
    </row>
    <row r="33" spans="1:26" s="44" customFormat="1" ht="9.75" thickBot="1" x14ac:dyDescent="0.2">
      <c r="A33" s="40" t="s">
        <v>156</v>
      </c>
      <c r="B33" s="41">
        <v>1</v>
      </c>
      <c r="C33" s="41">
        <v>2</v>
      </c>
      <c r="D33" s="41">
        <v>3</v>
      </c>
      <c r="E33" s="41">
        <v>4</v>
      </c>
      <c r="F33" s="41" t="s">
        <v>26</v>
      </c>
      <c r="G33" s="42" t="s">
        <v>73</v>
      </c>
      <c r="H33" s="43" t="s">
        <v>74</v>
      </c>
      <c r="K33" s="46"/>
      <c r="L33" s="46"/>
      <c r="M33" s="46"/>
      <c r="N33" s="46"/>
      <c r="O33" s="46"/>
      <c r="P33" s="48"/>
      <c r="Q33" s="54"/>
      <c r="S33" s="55">
        <v>140</v>
      </c>
      <c r="Y33" s="55"/>
      <c r="Z33" s="55">
        <f>SUM(G14,P14,Y14,G30,P30,Y30,G46)</f>
        <v>138</v>
      </c>
    </row>
    <row r="34" spans="1:26" s="44" customFormat="1" ht="9" x14ac:dyDescent="0.15">
      <c r="A34" s="44" t="s">
        <v>315</v>
      </c>
      <c r="B34" s="46">
        <v>2</v>
      </c>
      <c r="C34" s="69"/>
      <c r="D34" s="69"/>
      <c r="E34" s="69"/>
      <c r="F34" s="47">
        <f t="shared" ref="F34:F43" si="11">SUM(B34:E34)</f>
        <v>2</v>
      </c>
      <c r="G34" s="48">
        <v>0.75</v>
      </c>
      <c r="H34" s="54">
        <f>F34/3</f>
        <v>0.66666666666666663</v>
      </c>
      <c r="J34" s="44" t="s">
        <v>0</v>
      </c>
      <c r="K34" s="47">
        <f>B14</f>
        <v>8</v>
      </c>
      <c r="L34" s="47">
        <f>C14</f>
        <v>35</v>
      </c>
      <c r="M34" s="47">
        <f>D14</f>
        <v>28</v>
      </c>
      <c r="N34" s="47">
        <f>E14</f>
        <v>24</v>
      </c>
      <c r="O34" s="46"/>
      <c r="P34" s="57">
        <f>SUM(K34:N34)</f>
        <v>95</v>
      </c>
      <c r="Q34" s="54"/>
      <c r="R34" s="58" t="s">
        <v>65</v>
      </c>
      <c r="S34" s="59">
        <v>105</v>
      </c>
      <c r="Y34" s="55"/>
      <c r="Z34" s="55"/>
    </row>
    <row r="35" spans="1:26" s="44" customFormat="1" ht="9" x14ac:dyDescent="0.15">
      <c r="A35" s="44" t="s">
        <v>314</v>
      </c>
      <c r="B35" s="46">
        <v>6</v>
      </c>
      <c r="C35" s="69"/>
      <c r="D35" s="69"/>
      <c r="E35" s="69"/>
      <c r="F35" s="47">
        <f t="shared" si="11"/>
        <v>6</v>
      </c>
      <c r="G35" s="48">
        <v>1.25</v>
      </c>
      <c r="H35" s="54">
        <f>F35/5</f>
        <v>1.2</v>
      </c>
      <c r="J35" s="44" t="s">
        <v>52</v>
      </c>
      <c r="K35" s="47">
        <f>K14</f>
        <v>32</v>
      </c>
      <c r="L35" s="47">
        <f>L14</f>
        <v>38</v>
      </c>
      <c r="M35" s="47">
        <f>M14</f>
        <v>10</v>
      </c>
      <c r="N35" s="47">
        <f>N14</f>
        <v>5</v>
      </c>
      <c r="O35" s="46"/>
      <c r="P35" s="57">
        <f t="shared" ref="P35:P40" si="12">SUM(K35:N35)</f>
        <v>85</v>
      </c>
      <c r="Q35" s="54"/>
      <c r="R35" s="58" t="s">
        <v>66</v>
      </c>
      <c r="S35" s="59">
        <v>35</v>
      </c>
      <c r="Y35" s="55"/>
      <c r="Z35" s="55"/>
    </row>
    <row r="36" spans="1:26" s="44" customFormat="1" ht="9" x14ac:dyDescent="0.15">
      <c r="A36" s="44" t="s">
        <v>6</v>
      </c>
      <c r="B36" s="69"/>
      <c r="C36" s="46">
        <v>8</v>
      </c>
      <c r="D36" s="46">
        <v>16</v>
      </c>
      <c r="E36" s="69"/>
      <c r="F36" s="47">
        <f t="shared" si="11"/>
        <v>24</v>
      </c>
      <c r="G36" s="48">
        <v>1.25</v>
      </c>
      <c r="H36" s="54">
        <f>F36/7</f>
        <v>3.4285714285714284</v>
      </c>
      <c r="J36" s="44" t="s">
        <v>291</v>
      </c>
      <c r="K36" s="47">
        <f>T14</f>
        <v>21</v>
      </c>
      <c r="L36" s="47">
        <f>U14</f>
        <v>37</v>
      </c>
      <c r="M36" s="47">
        <f>V14</f>
        <v>22</v>
      </c>
      <c r="N36" s="47">
        <f>W14</f>
        <v>0</v>
      </c>
      <c r="O36" s="46"/>
      <c r="P36" s="57">
        <f t="shared" si="12"/>
        <v>80</v>
      </c>
      <c r="Q36" s="54"/>
      <c r="Y36" s="55"/>
      <c r="Z36" s="56"/>
    </row>
    <row r="37" spans="1:26" s="44" customFormat="1" ht="9" x14ac:dyDescent="0.15">
      <c r="A37" s="44" t="s">
        <v>101</v>
      </c>
      <c r="B37" s="46">
        <v>10</v>
      </c>
      <c r="C37" s="46">
        <v>16</v>
      </c>
      <c r="D37" s="69"/>
      <c r="E37" s="69"/>
      <c r="F37" s="47">
        <f t="shared" si="11"/>
        <v>26</v>
      </c>
      <c r="G37" s="48">
        <v>1.25</v>
      </c>
      <c r="H37" s="54">
        <f>F37/5</f>
        <v>5.2</v>
      </c>
      <c r="J37" s="44" t="s">
        <v>38</v>
      </c>
      <c r="K37" s="47">
        <f>B30</f>
        <v>9</v>
      </c>
      <c r="L37" s="47">
        <f>C30</f>
        <v>33</v>
      </c>
      <c r="M37" s="47">
        <f>D30</f>
        <v>29</v>
      </c>
      <c r="N37" s="47">
        <f>E30</f>
        <v>34</v>
      </c>
      <c r="O37" s="46"/>
      <c r="P37" s="57">
        <f t="shared" si="12"/>
        <v>105</v>
      </c>
      <c r="Q37" s="54" t="s">
        <v>66</v>
      </c>
      <c r="R37" s="58"/>
      <c r="T37" s="60"/>
      <c r="Y37" s="55"/>
      <c r="Z37" s="55"/>
    </row>
    <row r="38" spans="1:26" s="44" customFormat="1" ht="9" x14ac:dyDescent="0.15">
      <c r="A38" s="44" t="s">
        <v>46</v>
      </c>
      <c r="B38" s="69"/>
      <c r="C38" s="46">
        <v>7</v>
      </c>
      <c r="D38" s="46">
        <v>7</v>
      </c>
      <c r="E38" s="46">
        <v>1</v>
      </c>
      <c r="F38" s="47">
        <f t="shared" si="11"/>
        <v>15</v>
      </c>
      <c r="G38" s="48">
        <v>1.75</v>
      </c>
      <c r="H38" s="54">
        <f>F38/7</f>
        <v>2.1428571428571428</v>
      </c>
      <c r="J38" s="44" t="s">
        <v>137</v>
      </c>
      <c r="K38" s="47">
        <f>K30</f>
        <v>34</v>
      </c>
      <c r="L38" s="47">
        <f>L30</f>
        <v>32</v>
      </c>
      <c r="M38" s="47">
        <f>M30</f>
        <v>7</v>
      </c>
      <c r="N38" s="47">
        <f>N30</f>
        <v>2</v>
      </c>
      <c r="O38" s="46"/>
      <c r="P38" s="57">
        <f t="shared" si="12"/>
        <v>75</v>
      </c>
      <c r="Q38" s="54"/>
      <c r="R38" s="58"/>
      <c r="Y38" s="55"/>
      <c r="Z38" s="55"/>
    </row>
    <row r="39" spans="1:26" s="44" customFormat="1" ht="9" x14ac:dyDescent="0.15">
      <c r="A39" s="44" t="s">
        <v>284</v>
      </c>
      <c r="B39" s="69"/>
      <c r="C39" s="46">
        <v>6</v>
      </c>
      <c r="D39" s="46">
        <v>3</v>
      </c>
      <c r="E39" s="46">
        <v>6</v>
      </c>
      <c r="F39" s="47">
        <f t="shared" si="11"/>
        <v>15</v>
      </c>
      <c r="G39" s="48">
        <v>1.75</v>
      </c>
      <c r="H39" s="54">
        <f>F39/7</f>
        <v>2.1428571428571428</v>
      </c>
      <c r="J39" s="44" t="s">
        <v>250</v>
      </c>
      <c r="K39" s="47">
        <f>T30</f>
        <v>46</v>
      </c>
      <c r="L39" s="47">
        <f>U30</f>
        <v>41</v>
      </c>
      <c r="M39" s="47">
        <f>V30</f>
        <v>3</v>
      </c>
      <c r="N39" s="47">
        <f>W30</f>
        <v>6</v>
      </c>
      <c r="O39" s="46"/>
      <c r="P39" s="57">
        <f t="shared" si="12"/>
        <v>96</v>
      </c>
      <c r="Q39" s="54"/>
      <c r="Y39" s="55"/>
      <c r="Z39" s="56"/>
    </row>
    <row r="40" spans="1:26" s="44" customFormat="1" ht="9" x14ac:dyDescent="0.15">
      <c r="A40" s="44" t="s">
        <v>271</v>
      </c>
      <c r="B40" s="46">
        <v>8</v>
      </c>
      <c r="C40" s="46">
        <v>9</v>
      </c>
      <c r="D40" s="69"/>
      <c r="E40" s="69"/>
      <c r="F40" s="47">
        <f t="shared" si="11"/>
        <v>17</v>
      </c>
      <c r="G40" s="48">
        <v>2</v>
      </c>
      <c r="H40" s="54">
        <f>F40/18</f>
        <v>0.94444444444444442</v>
      </c>
      <c r="J40" s="44" t="s">
        <v>156</v>
      </c>
      <c r="K40" s="47">
        <f>B46</f>
        <v>29</v>
      </c>
      <c r="L40" s="47">
        <f>C46</f>
        <v>48</v>
      </c>
      <c r="M40" s="47">
        <f>D46</f>
        <v>27</v>
      </c>
      <c r="N40" s="47">
        <f>E46</f>
        <v>7</v>
      </c>
      <c r="O40" s="46"/>
      <c r="P40" s="57">
        <f t="shared" si="12"/>
        <v>111</v>
      </c>
      <c r="Q40" s="54" t="s">
        <v>65</v>
      </c>
      <c r="Y40" s="55"/>
      <c r="Z40" s="56"/>
    </row>
    <row r="41" spans="1:26" s="44" customFormat="1" ht="9" x14ac:dyDescent="0.15">
      <c r="A41" s="44" t="s">
        <v>178</v>
      </c>
      <c r="B41" s="46">
        <v>0</v>
      </c>
      <c r="C41" s="46">
        <v>1</v>
      </c>
      <c r="D41" s="69"/>
      <c r="E41" s="69"/>
      <c r="F41" s="47">
        <f t="shared" si="11"/>
        <v>1</v>
      </c>
      <c r="G41" s="48">
        <v>2</v>
      </c>
      <c r="H41" s="54">
        <f>F41/8</f>
        <v>0.125</v>
      </c>
      <c r="K41" s="46"/>
      <c r="L41" s="46"/>
      <c r="M41" s="46"/>
      <c r="N41" s="46"/>
      <c r="O41" s="46"/>
      <c r="P41" s="48"/>
      <c r="Q41" s="54"/>
      <c r="Y41" s="55"/>
      <c r="Z41" s="56"/>
    </row>
    <row r="42" spans="1:26" s="44" customFormat="1" ht="9" x14ac:dyDescent="0.15">
      <c r="A42" s="44" t="s">
        <v>240</v>
      </c>
      <c r="B42" s="46">
        <v>3</v>
      </c>
      <c r="C42" s="46">
        <v>1</v>
      </c>
      <c r="D42" s="46">
        <v>0</v>
      </c>
      <c r="E42" s="69"/>
      <c r="F42" s="47">
        <f t="shared" si="11"/>
        <v>4</v>
      </c>
      <c r="G42" s="48">
        <v>3</v>
      </c>
      <c r="H42" s="54">
        <f>F42/12</f>
        <v>0.33333333333333331</v>
      </c>
      <c r="K42" s="46"/>
      <c r="L42" s="46"/>
      <c r="M42" s="46"/>
      <c r="N42" s="46"/>
      <c r="O42" s="46"/>
      <c r="P42" s="48"/>
      <c r="Q42" s="54"/>
      <c r="Y42" s="55"/>
      <c r="Z42" s="56"/>
    </row>
    <row r="43" spans="1:26" s="44" customFormat="1" ht="9" x14ac:dyDescent="0.15">
      <c r="A43" s="44" t="s">
        <v>209</v>
      </c>
      <c r="B43" s="69"/>
      <c r="C43" s="46">
        <v>0</v>
      </c>
      <c r="D43" s="46">
        <v>1</v>
      </c>
      <c r="E43" s="69"/>
      <c r="F43" s="47">
        <f t="shared" si="11"/>
        <v>1</v>
      </c>
      <c r="G43" s="48">
        <v>4.25</v>
      </c>
      <c r="H43" s="54">
        <f>F43/17</f>
        <v>5.8823529411764705E-2</v>
      </c>
      <c r="K43" s="46"/>
      <c r="L43" s="46"/>
      <c r="M43" s="46"/>
      <c r="N43" s="46"/>
      <c r="O43" s="46"/>
      <c r="P43" s="48"/>
      <c r="Q43" s="54"/>
      <c r="Y43" s="55"/>
      <c r="Z43" s="56"/>
    </row>
    <row r="44" spans="1:26" s="44" customFormat="1" ht="9" x14ac:dyDescent="0.15">
      <c r="B44" s="46"/>
      <c r="C44" s="46"/>
      <c r="D44" s="46"/>
      <c r="E44" s="46"/>
      <c r="F44" s="47"/>
      <c r="G44" s="48"/>
      <c r="H44" s="54"/>
      <c r="K44" s="46"/>
      <c r="L44" s="46"/>
      <c r="M44" s="46"/>
      <c r="N44" s="46"/>
      <c r="O44" s="46"/>
      <c r="P44" s="48"/>
      <c r="Q44" s="54"/>
      <c r="Y44" s="55"/>
      <c r="Z44" s="56"/>
    </row>
    <row r="45" spans="1:26" s="44" customFormat="1" ht="9" x14ac:dyDescent="0.15">
      <c r="B45" s="46"/>
      <c r="C45" s="46"/>
      <c r="D45" s="46"/>
      <c r="E45" s="46"/>
      <c r="F45" s="47"/>
      <c r="G45" s="48"/>
      <c r="H45" s="54"/>
      <c r="K45" s="46"/>
      <c r="L45" s="46"/>
      <c r="M45" s="46"/>
      <c r="N45" s="46"/>
      <c r="O45" s="46"/>
      <c r="P45" s="48"/>
      <c r="Q45" s="54"/>
      <c r="Y45" s="55"/>
      <c r="Z45" s="56"/>
    </row>
    <row r="46" spans="1:26" s="44" customFormat="1" ht="9" x14ac:dyDescent="0.15">
      <c r="B46" s="47">
        <f t="shared" ref="B46:G46" si="13">SUM(B34:B45)</f>
        <v>29</v>
      </c>
      <c r="C46" s="47">
        <f t="shared" si="13"/>
        <v>48</v>
      </c>
      <c r="D46" s="47">
        <f t="shared" si="13"/>
        <v>27</v>
      </c>
      <c r="E46" s="47">
        <f t="shared" si="13"/>
        <v>7</v>
      </c>
      <c r="F46" s="51">
        <f t="shared" si="13"/>
        <v>111</v>
      </c>
      <c r="G46" s="52">
        <f t="shared" si="13"/>
        <v>19.25</v>
      </c>
      <c r="H46" s="54"/>
      <c r="K46" s="46"/>
      <c r="L46" s="46"/>
      <c r="M46" s="46"/>
      <c r="N46" s="46"/>
      <c r="O46" s="46"/>
      <c r="P46" s="48"/>
      <c r="Q46" s="54"/>
      <c r="Y46" s="55"/>
      <c r="Z46" s="56"/>
    </row>
  </sheetData>
  <sortState xmlns:xlrd2="http://schemas.microsoft.com/office/spreadsheetml/2017/richdata2" ref="A34:H43">
    <sortCondition ref="G34:G43"/>
  </sortState>
  <pageMargins left="0.7" right="0.7" top="0.75" bottom="0.75" header="0.3" footer="0.3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0E62-D7A0-4FFF-AE75-0BFA4B174910}">
  <dimension ref="A1:Z258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118" bestFit="1" customWidth="1"/>
    <col min="8" max="8" width="8.7109375" style="119" bestFit="1" customWidth="1"/>
    <col min="9" max="9" width="7.7109375" style="61" customWidth="1"/>
    <col min="10" max="10" width="9.5703125" style="61" bestFit="1" customWidth="1"/>
    <col min="11" max="15" width="3.140625" style="62" customWidth="1"/>
    <col min="16" max="16" width="4" style="118" bestFit="1" customWidth="1"/>
    <col min="17" max="17" width="8.7109375" style="65" bestFit="1" customWidth="1"/>
    <col min="18" max="18" width="7.7109375" style="61" customWidth="1"/>
    <col min="19" max="19" width="10.28515625" style="61" bestFit="1" customWidth="1"/>
    <col min="20" max="24" width="3.140625" style="61" customWidth="1"/>
    <col min="25" max="25" width="4" style="120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9.570312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0.28515625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9.570312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0.28515625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9.570312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0.28515625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9.570312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0.28515625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9.570312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0.28515625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9.570312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0.28515625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9.570312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0.28515625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9.570312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0.28515625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9.570312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0.28515625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9.570312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0.28515625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9.570312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0.28515625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9.570312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0.28515625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9.570312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0.28515625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9.570312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0.28515625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9.570312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0.28515625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9.570312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0.28515625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9.570312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0.28515625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9.570312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0.28515625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9.570312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0.28515625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9.570312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0.28515625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9.570312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0.28515625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9.570312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0.28515625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9.570312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0.28515625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9.570312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0.28515625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9.570312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0.28515625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9.570312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0.28515625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9.570312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0.28515625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9.570312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0.28515625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9.570312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0.28515625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9.570312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0.28515625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9.570312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0.28515625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9.570312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0.28515625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9.570312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0.28515625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9.570312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0.28515625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9.570312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0.28515625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9.570312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0.28515625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9.570312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0.28515625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9.570312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0.28515625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9.570312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0.28515625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9.570312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0.28515625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9.570312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0.28515625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9.570312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0.28515625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9.570312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0.28515625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9.570312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0.28515625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9.570312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0.28515625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9.570312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0.28515625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9.570312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0.28515625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9.570312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0.28515625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9.570312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0.28515625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9.570312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0.28515625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9.570312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0.28515625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9.570312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0.28515625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9.570312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0.28515625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9.570312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0.28515625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9.570312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0.28515625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9.570312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0.28515625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9.570312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0.28515625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9.570312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0.28515625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9.570312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0.28515625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9.570312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0.28515625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9.570312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0.28515625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9.570312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0.28515625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9.570312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0.28515625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156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96" t="s">
        <v>73</v>
      </c>
      <c r="H1" s="97" t="s">
        <v>164</v>
      </c>
      <c r="J1" s="40" t="s">
        <v>38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96" t="s">
        <v>73</v>
      </c>
      <c r="Q1" s="97" t="s">
        <v>164</v>
      </c>
      <c r="S1" s="40" t="s">
        <v>137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96" t="s">
        <v>73</v>
      </c>
      <c r="Z1" s="97" t="s">
        <v>164</v>
      </c>
    </row>
    <row r="2" spans="1:26" s="44" customFormat="1" ht="9" x14ac:dyDescent="0.15">
      <c r="A2" s="44" t="s">
        <v>103</v>
      </c>
      <c r="B2" s="69"/>
      <c r="C2" s="46">
        <v>0</v>
      </c>
      <c r="D2" s="69"/>
      <c r="E2" s="69"/>
      <c r="F2" s="47">
        <f t="shared" ref="F2:F15" si="0">SUM(B2:E2)</f>
        <v>0</v>
      </c>
      <c r="G2" s="98">
        <v>1</v>
      </c>
      <c r="H2" s="99">
        <f t="shared" ref="H2:H15" si="1">F2/G2</f>
        <v>0</v>
      </c>
      <c r="J2" s="44" t="s">
        <v>238</v>
      </c>
      <c r="K2" s="69"/>
      <c r="L2" s="46">
        <v>15</v>
      </c>
      <c r="M2" s="46">
        <v>0</v>
      </c>
      <c r="N2" s="69"/>
      <c r="O2" s="47">
        <f t="shared" ref="O2:O15" si="2">SUM(K2:N2)</f>
        <v>15</v>
      </c>
      <c r="P2" s="98">
        <v>1</v>
      </c>
      <c r="Q2" s="99">
        <f t="shared" ref="Q2:Q15" si="3">O2/P2</f>
        <v>15</v>
      </c>
      <c r="S2" s="44" t="s">
        <v>36</v>
      </c>
      <c r="T2" s="46">
        <v>3</v>
      </c>
      <c r="U2" s="46">
        <v>9</v>
      </c>
      <c r="V2" s="69"/>
      <c r="W2" s="69"/>
      <c r="X2" s="47">
        <f t="shared" ref="X2:X15" si="4">SUM(T2:W2)</f>
        <v>12</v>
      </c>
      <c r="Y2" s="46">
        <v>1</v>
      </c>
      <c r="Z2" s="54">
        <f t="shared" ref="Z2:Z15" si="5">X2/Y2</f>
        <v>12</v>
      </c>
    </row>
    <row r="3" spans="1:26" s="44" customFormat="1" ht="9" x14ac:dyDescent="0.15">
      <c r="A3" s="44" t="s">
        <v>161</v>
      </c>
      <c r="B3" s="46">
        <v>0</v>
      </c>
      <c r="C3" s="69"/>
      <c r="D3" s="69"/>
      <c r="E3" s="69"/>
      <c r="F3" s="47">
        <f t="shared" si="0"/>
        <v>0</v>
      </c>
      <c r="G3" s="98">
        <v>1</v>
      </c>
      <c r="H3" s="99">
        <f t="shared" si="1"/>
        <v>0</v>
      </c>
      <c r="J3" s="44" t="s">
        <v>219</v>
      </c>
      <c r="K3" s="46">
        <v>4</v>
      </c>
      <c r="L3" s="69"/>
      <c r="M3" s="69"/>
      <c r="N3" s="69"/>
      <c r="O3" s="47">
        <f t="shared" si="2"/>
        <v>4</v>
      </c>
      <c r="P3" s="98">
        <v>1</v>
      </c>
      <c r="Q3" s="99">
        <f t="shared" si="3"/>
        <v>4</v>
      </c>
      <c r="S3" s="44" t="s">
        <v>110</v>
      </c>
      <c r="T3" s="69"/>
      <c r="U3" s="46">
        <v>7</v>
      </c>
      <c r="V3" s="69"/>
      <c r="W3" s="69"/>
      <c r="X3" s="47">
        <f t="shared" si="4"/>
        <v>7</v>
      </c>
      <c r="Y3" s="46">
        <v>1</v>
      </c>
      <c r="Z3" s="54">
        <f t="shared" si="5"/>
        <v>7</v>
      </c>
    </row>
    <row r="4" spans="1:26" s="44" customFormat="1" ht="9" x14ac:dyDescent="0.15">
      <c r="A4" s="44" t="s">
        <v>118</v>
      </c>
      <c r="B4" s="46">
        <v>1</v>
      </c>
      <c r="C4" s="69"/>
      <c r="D4" s="69"/>
      <c r="E4" s="69"/>
      <c r="F4" s="47">
        <f t="shared" si="0"/>
        <v>1</v>
      </c>
      <c r="G4" s="98">
        <v>1</v>
      </c>
      <c r="H4" s="99">
        <f t="shared" si="1"/>
        <v>1</v>
      </c>
      <c r="J4" s="44" t="s">
        <v>58</v>
      </c>
      <c r="K4" s="46">
        <v>1</v>
      </c>
      <c r="L4" s="46">
        <v>2</v>
      </c>
      <c r="M4" s="69"/>
      <c r="N4" s="69"/>
      <c r="O4" s="47">
        <f t="shared" si="2"/>
        <v>3</v>
      </c>
      <c r="P4" s="98">
        <v>1</v>
      </c>
      <c r="Q4" s="99">
        <f t="shared" si="3"/>
        <v>3</v>
      </c>
      <c r="S4" s="44" t="s">
        <v>274</v>
      </c>
      <c r="T4" s="69"/>
      <c r="U4" s="46">
        <v>2</v>
      </c>
      <c r="V4" s="46">
        <v>0</v>
      </c>
      <c r="W4" s="69"/>
      <c r="X4" s="47">
        <f t="shared" si="4"/>
        <v>2</v>
      </c>
      <c r="Y4" s="46">
        <v>1</v>
      </c>
      <c r="Z4" s="54">
        <f t="shared" si="5"/>
        <v>2</v>
      </c>
    </row>
    <row r="5" spans="1:26" s="44" customFormat="1" ht="9" x14ac:dyDescent="0.15">
      <c r="A5" s="44" t="s">
        <v>242</v>
      </c>
      <c r="B5" s="46">
        <v>1</v>
      </c>
      <c r="C5" s="69"/>
      <c r="D5" s="69"/>
      <c r="E5" s="69"/>
      <c r="F5" s="47">
        <f t="shared" si="0"/>
        <v>1</v>
      </c>
      <c r="G5" s="98">
        <v>2</v>
      </c>
      <c r="H5" s="99">
        <f t="shared" si="1"/>
        <v>0.5</v>
      </c>
      <c r="J5" s="44" t="s">
        <v>272</v>
      </c>
      <c r="K5" s="46">
        <v>1</v>
      </c>
      <c r="L5" s="46">
        <v>0</v>
      </c>
      <c r="M5" s="69"/>
      <c r="N5" s="69"/>
      <c r="O5" s="47">
        <f t="shared" si="2"/>
        <v>1</v>
      </c>
      <c r="P5" s="98">
        <v>2</v>
      </c>
      <c r="Q5" s="99">
        <f t="shared" si="3"/>
        <v>0.5</v>
      </c>
      <c r="S5" s="44" t="s">
        <v>277</v>
      </c>
      <c r="T5" s="69"/>
      <c r="U5" s="46">
        <v>0</v>
      </c>
      <c r="V5" s="46">
        <v>0</v>
      </c>
      <c r="W5" s="69"/>
      <c r="X5" s="47">
        <f t="shared" si="4"/>
        <v>0</v>
      </c>
      <c r="Y5" s="46">
        <v>1</v>
      </c>
      <c r="Z5" s="54">
        <f t="shared" si="5"/>
        <v>0</v>
      </c>
    </row>
    <row r="6" spans="1:26" s="44" customFormat="1" ht="9" x14ac:dyDescent="0.15">
      <c r="A6" s="44" t="s">
        <v>275</v>
      </c>
      <c r="B6" s="46">
        <v>6</v>
      </c>
      <c r="C6" s="46">
        <v>1</v>
      </c>
      <c r="D6" s="69"/>
      <c r="E6" s="69"/>
      <c r="F6" s="47">
        <f t="shared" si="0"/>
        <v>7</v>
      </c>
      <c r="G6" s="98">
        <v>2</v>
      </c>
      <c r="H6" s="99">
        <f t="shared" si="1"/>
        <v>3.5</v>
      </c>
      <c r="J6" s="44" t="s">
        <v>266</v>
      </c>
      <c r="K6" s="46">
        <v>7</v>
      </c>
      <c r="L6" s="69"/>
      <c r="M6" s="69"/>
      <c r="N6" s="69"/>
      <c r="O6" s="47">
        <f t="shared" si="2"/>
        <v>7</v>
      </c>
      <c r="P6" s="98">
        <v>2</v>
      </c>
      <c r="Q6" s="99">
        <f t="shared" si="3"/>
        <v>3.5</v>
      </c>
      <c r="S6" s="44" t="s">
        <v>278</v>
      </c>
      <c r="T6" s="46">
        <v>14</v>
      </c>
      <c r="U6" s="69"/>
      <c r="V6" s="69"/>
      <c r="W6" s="69"/>
      <c r="X6" s="47">
        <f t="shared" si="4"/>
        <v>14</v>
      </c>
      <c r="Y6" s="46">
        <v>1</v>
      </c>
      <c r="Z6" s="54">
        <f t="shared" si="5"/>
        <v>14</v>
      </c>
    </row>
    <row r="7" spans="1:26" s="44" customFormat="1" ht="9" x14ac:dyDescent="0.15">
      <c r="A7" s="44" t="s">
        <v>163</v>
      </c>
      <c r="B7" s="46">
        <v>0</v>
      </c>
      <c r="C7" s="69"/>
      <c r="D7" s="69"/>
      <c r="E7" s="69"/>
      <c r="F7" s="47">
        <f t="shared" si="0"/>
        <v>0</v>
      </c>
      <c r="G7" s="98">
        <v>2</v>
      </c>
      <c r="H7" s="99">
        <f t="shared" si="1"/>
        <v>0</v>
      </c>
      <c r="J7" s="44" t="s">
        <v>279</v>
      </c>
      <c r="K7" s="46">
        <v>6</v>
      </c>
      <c r="L7" s="72"/>
      <c r="M7" s="72"/>
      <c r="N7" s="72"/>
      <c r="O7" s="47">
        <f t="shared" si="2"/>
        <v>6</v>
      </c>
      <c r="P7" s="98">
        <v>2</v>
      </c>
      <c r="Q7" s="99">
        <f t="shared" si="3"/>
        <v>3</v>
      </c>
      <c r="S7" s="44" t="s">
        <v>280</v>
      </c>
      <c r="T7" s="46">
        <v>9</v>
      </c>
      <c r="U7" s="46">
        <v>5</v>
      </c>
      <c r="V7" s="69"/>
      <c r="W7" s="69"/>
      <c r="X7" s="47">
        <f t="shared" si="4"/>
        <v>14</v>
      </c>
      <c r="Y7" s="46">
        <v>1</v>
      </c>
      <c r="Z7" s="54">
        <f t="shared" si="5"/>
        <v>14</v>
      </c>
    </row>
    <row r="8" spans="1:26" s="44" customFormat="1" ht="9" x14ac:dyDescent="0.15">
      <c r="A8" s="44" t="s">
        <v>240</v>
      </c>
      <c r="B8" s="46">
        <v>19</v>
      </c>
      <c r="C8" s="46">
        <v>3</v>
      </c>
      <c r="D8" s="69"/>
      <c r="E8" s="69"/>
      <c r="F8" s="47">
        <f t="shared" si="0"/>
        <v>22</v>
      </c>
      <c r="G8" s="98">
        <v>3</v>
      </c>
      <c r="H8" s="99">
        <f t="shared" si="1"/>
        <v>7.333333333333333</v>
      </c>
      <c r="J8" s="44" t="s">
        <v>46</v>
      </c>
      <c r="K8" s="69"/>
      <c r="L8" s="46">
        <v>0</v>
      </c>
      <c r="M8" s="46">
        <v>1</v>
      </c>
      <c r="N8" s="46">
        <v>15</v>
      </c>
      <c r="O8" s="47">
        <f t="shared" si="2"/>
        <v>16</v>
      </c>
      <c r="P8" s="98">
        <v>2</v>
      </c>
      <c r="Q8" s="99">
        <f t="shared" si="3"/>
        <v>8</v>
      </c>
      <c r="S8" s="44" t="s">
        <v>221</v>
      </c>
      <c r="T8" s="46">
        <v>1</v>
      </c>
      <c r="U8" s="46">
        <v>2</v>
      </c>
      <c r="V8" s="46">
        <v>1</v>
      </c>
      <c r="W8" s="69"/>
      <c r="X8" s="47">
        <f t="shared" si="4"/>
        <v>4</v>
      </c>
      <c r="Y8" s="46">
        <v>1</v>
      </c>
      <c r="Z8" s="54">
        <f t="shared" si="5"/>
        <v>4</v>
      </c>
    </row>
    <row r="9" spans="1:26" s="44" customFormat="1" ht="9" x14ac:dyDescent="0.15">
      <c r="A9" s="44" t="s">
        <v>44</v>
      </c>
      <c r="B9" s="46">
        <v>9</v>
      </c>
      <c r="C9" s="46">
        <v>8</v>
      </c>
      <c r="D9" s="69"/>
      <c r="E9" s="69"/>
      <c r="F9" s="47">
        <f t="shared" si="0"/>
        <v>17</v>
      </c>
      <c r="G9" s="98">
        <v>3</v>
      </c>
      <c r="H9" s="99">
        <f t="shared" si="1"/>
        <v>5.666666666666667</v>
      </c>
      <c r="J9" s="44" t="s">
        <v>246</v>
      </c>
      <c r="K9" s="69"/>
      <c r="L9" s="46">
        <v>0</v>
      </c>
      <c r="M9" s="46">
        <v>0</v>
      </c>
      <c r="N9" s="46">
        <v>0</v>
      </c>
      <c r="O9" s="47">
        <f t="shared" si="2"/>
        <v>0</v>
      </c>
      <c r="P9" s="98">
        <v>3</v>
      </c>
      <c r="Q9" s="99">
        <f t="shared" si="3"/>
        <v>0</v>
      </c>
      <c r="S9" s="44" t="s">
        <v>201</v>
      </c>
      <c r="T9" s="46">
        <v>1</v>
      </c>
      <c r="U9" s="69"/>
      <c r="V9" s="69"/>
      <c r="W9" s="69"/>
      <c r="X9" s="47">
        <f t="shared" si="4"/>
        <v>1</v>
      </c>
      <c r="Y9" s="46">
        <v>1</v>
      </c>
      <c r="Z9" s="54">
        <f t="shared" si="5"/>
        <v>1</v>
      </c>
    </row>
    <row r="10" spans="1:26" s="44" customFormat="1" ht="9" x14ac:dyDescent="0.15">
      <c r="A10" s="44" t="s">
        <v>6</v>
      </c>
      <c r="B10" s="46">
        <v>8</v>
      </c>
      <c r="C10" s="69"/>
      <c r="D10" s="69"/>
      <c r="E10" s="69"/>
      <c r="F10" s="47">
        <f t="shared" si="0"/>
        <v>8</v>
      </c>
      <c r="G10" s="98">
        <v>3</v>
      </c>
      <c r="H10" s="99">
        <f t="shared" si="1"/>
        <v>2.6666666666666665</v>
      </c>
      <c r="J10" s="44" t="s">
        <v>209</v>
      </c>
      <c r="K10" s="46">
        <v>7</v>
      </c>
      <c r="L10" s="69"/>
      <c r="M10" s="69"/>
      <c r="N10" s="69"/>
      <c r="O10" s="47">
        <f t="shared" si="2"/>
        <v>7</v>
      </c>
      <c r="P10" s="98">
        <v>4</v>
      </c>
      <c r="Q10" s="99">
        <f t="shared" si="3"/>
        <v>1.75</v>
      </c>
      <c r="S10" s="44" t="s">
        <v>5</v>
      </c>
      <c r="T10" s="46">
        <v>0</v>
      </c>
      <c r="U10" s="46">
        <v>0</v>
      </c>
      <c r="V10" s="69"/>
      <c r="W10" s="69"/>
      <c r="X10" s="47">
        <f t="shared" si="4"/>
        <v>0</v>
      </c>
      <c r="Y10" s="46">
        <v>2</v>
      </c>
      <c r="Z10" s="54">
        <f t="shared" si="5"/>
        <v>0</v>
      </c>
    </row>
    <row r="11" spans="1:26" s="44" customFormat="1" ht="9" x14ac:dyDescent="0.15">
      <c r="A11" s="44" t="s">
        <v>273</v>
      </c>
      <c r="B11" s="46">
        <v>3</v>
      </c>
      <c r="C11" s="69"/>
      <c r="D11" s="69"/>
      <c r="E11" s="69"/>
      <c r="F11" s="47">
        <f t="shared" si="0"/>
        <v>3</v>
      </c>
      <c r="G11" s="98">
        <v>4</v>
      </c>
      <c r="H11" s="99">
        <f t="shared" si="1"/>
        <v>0.75</v>
      </c>
      <c r="J11" s="44" t="s">
        <v>260</v>
      </c>
      <c r="K11" s="69"/>
      <c r="L11" s="46">
        <v>0</v>
      </c>
      <c r="M11" s="46">
        <v>0</v>
      </c>
      <c r="N11" s="46">
        <v>0</v>
      </c>
      <c r="O11" s="47">
        <f t="shared" si="2"/>
        <v>0</v>
      </c>
      <c r="P11" s="98">
        <v>5</v>
      </c>
      <c r="Q11" s="99">
        <f t="shared" si="3"/>
        <v>0</v>
      </c>
      <c r="S11" s="44" t="s">
        <v>85</v>
      </c>
      <c r="T11" s="46">
        <v>0</v>
      </c>
      <c r="U11" s="46">
        <v>4</v>
      </c>
      <c r="V11" s="46">
        <v>7</v>
      </c>
      <c r="W11" s="69"/>
      <c r="X11" s="47">
        <f t="shared" si="4"/>
        <v>11</v>
      </c>
      <c r="Y11" s="46">
        <v>3</v>
      </c>
      <c r="Z11" s="54">
        <f t="shared" si="5"/>
        <v>3.6666666666666665</v>
      </c>
    </row>
    <row r="12" spans="1:26" s="44" customFormat="1" ht="9" x14ac:dyDescent="0.15">
      <c r="A12" s="44" t="s">
        <v>89</v>
      </c>
      <c r="B12" s="46">
        <v>1</v>
      </c>
      <c r="C12" s="69"/>
      <c r="D12" s="69"/>
      <c r="E12" s="69"/>
      <c r="F12" s="47">
        <f t="shared" si="0"/>
        <v>1</v>
      </c>
      <c r="G12" s="98">
        <v>8</v>
      </c>
      <c r="H12" s="99">
        <f t="shared" si="1"/>
        <v>0.125</v>
      </c>
      <c r="J12" s="44" t="s">
        <v>251</v>
      </c>
      <c r="K12" s="46">
        <v>8</v>
      </c>
      <c r="L12" s="46">
        <v>11</v>
      </c>
      <c r="M12" s="46">
        <v>9</v>
      </c>
      <c r="N12" s="69"/>
      <c r="O12" s="47">
        <f t="shared" si="2"/>
        <v>28</v>
      </c>
      <c r="P12" s="98">
        <v>7</v>
      </c>
      <c r="Q12" s="99">
        <f t="shared" si="3"/>
        <v>4</v>
      </c>
      <c r="S12" s="44" t="s">
        <v>210</v>
      </c>
      <c r="T12" s="46">
        <v>0</v>
      </c>
      <c r="U12" s="69"/>
      <c r="V12" s="69"/>
      <c r="W12" s="69"/>
      <c r="X12" s="47">
        <f t="shared" si="4"/>
        <v>0</v>
      </c>
      <c r="Y12" s="46">
        <v>12</v>
      </c>
      <c r="Z12" s="54">
        <f t="shared" si="5"/>
        <v>0</v>
      </c>
    </row>
    <row r="13" spans="1:26" s="44" customFormat="1" ht="9" x14ac:dyDescent="0.15">
      <c r="A13" s="44" t="s">
        <v>271</v>
      </c>
      <c r="B13" s="69"/>
      <c r="C13" s="46">
        <v>8</v>
      </c>
      <c r="D13" s="69"/>
      <c r="E13" s="69"/>
      <c r="F13" s="47">
        <f t="shared" si="0"/>
        <v>8</v>
      </c>
      <c r="G13" s="98">
        <v>14</v>
      </c>
      <c r="H13" s="99">
        <f t="shared" si="1"/>
        <v>0.5714285714285714</v>
      </c>
      <c r="J13" s="44" t="s">
        <v>57</v>
      </c>
      <c r="K13" s="69"/>
      <c r="L13" s="46">
        <v>6</v>
      </c>
      <c r="M13" s="46">
        <v>0</v>
      </c>
      <c r="N13" s="46">
        <v>2</v>
      </c>
      <c r="O13" s="47">
        <f t="shared" si="2"/>
        <v>8</v>
      </c>
      <c r="P13" s="98">
        <v>7</v>
      </c>
      <c r="Q13" s="99">
        <f t="shared" si="3"/>
        <v>1.1428571428571428</v>
      </c>
      <c r="S13" s="44" t="s">
        <v>237</v>
      </c>
      <c r="T13" s="69"/>
      <c r="U13" s="46">
        <v>8</v>
      </c>
      <c r="V13" s="46">
        <v>2</v>
      </c>
      <c r="W13" s="46">
        <v>0</v>
      </c>
      <c r="X13" s="47">
        <f t="shared" si="4"/>
        <v>10</v>
      </c>
      <c r="Y13" s="46">
        <v>15</v>
      </c>
      <c r="Z13" s="54">
        <f t="shared" si="5"/>
        <v>0.66666666666666663</v>
      </c>
    </row>
    <row r="14" spans="1:26" s="44" customFormat="1" ht="9" x14ac:dyDescent="0.15">
      <c r="A14" s="44" t="s">
        <v>157</v>
      </c>
      <c r="B14" s="46">
        <v>5</v>
      </c>
      <c r="C14" s="69"/>
      <c r="D14" s="69"/>
      <c r="E14" s="69"/>
      <c r="F14" s="47">
        <f t="shared" si="0"/>
        <v>5</v>
      </c>
      <c r="G14" s="98">
        <v>16</v>
      </c>
      <c r="H14" s="99">
        <f t="shared" si="1"/>
        <v>0.3125</v>
      </c>
      <c r="J14" s="44" t="s">
        <v>276</v>
      </c>
      <c r="K14" s="69"/>
      <c r="L14" s="46">
        <v>2</v>
      </c>
      <c r="M14" s="46">
        <v>2</v>
      </c>
      <c r="N14" s="46">
        <v>0</v>
      </c>
      <c r="O14" s="47">
        <f t="shared" si="2"/>
        <v>4</v>
      </c>
      <c r="P14" s="98">
        <v>11</v>
      </c>
      <c r="Q14" s="99">
        <f t="shared" si="3"/>
        <v>0.36363636363636365</v>
      </c>
      <c r="S14" s="44" t="s">
        <v>254</v>
      </c>
      <c r="T14" s="69"/>
      <c r="U14" s="46">
        <v>16</v>
      </c>
      <c r="V14" s="46">
        <v>9</v>
      </c>
      <c r="W14" s="46">
        <v>6</v>
      </c>
      <c r="X14" s="47">
        <f t="shared" si="4"/>
        <v>31</v>
      </c>
      <c r="Y14" s="46">
        <v>18</v>
      </c>
      <c r="Z14" s="54">
        <f t="shared" si="5"/>
        <v>1.7222222222222223</v>
      </c>
    </row>
    <row r="15" spans="1:26" s="44" customFormat="1" ht="9" x14ac:dyDescent="0.15">
      <c r="A15" s="44" t="s">
        <v>167</v>
      </c>
      <c r="B15" s="46">
        <v>8</v>
      </c>
      <c r="C15" s="69"/>
      <c r="D15" s="69"/>
      <c r="E15" s="69"/>
      <c r="F15" s="47">
        <f t="shared" si="0"/>
        <v>8</v>
      </c>
      <c r="G15" s="98">
        <v>19</v>
      </c>
      <c r="H15" s="99">
        <f t="shared" si="1"/>
        <v>0.42105263157894735</v>
      </c>
      <c r="J15" s="44" t="s">
        <v>30</v>
      </c>
      <c r="K15" s="69"/>
      <c r="L15" s="46">
        <v>9</v>
      </c>
      <c r="M15" s="46">
        <v>13</v>
      </c>
      <c r="N15" s="46">
        <v>7</v>
      </c>
      <c r="O15" s="47">
        <f t="shared" si="2"/>
        <v>29</v>
      </c>
      <c r="P15" s="98">
        <v>32</v>
      </c>
      <c r="Q15" s="99">
        <f t="shared" si="3"/>
        <v>0.90625</v>
      </c>
      <c r="S15" s="44" t="s">
        <v>1</v>
      </c>
      <c r="T15" s="69"/>
      <c r="U15" s="46">
        <v>2</v>
      </c>
      <c r="V15" s="46">
        <v>13</v>
      </c>
      <c r="W15" s="69"/>
      <c r="X15" s="47">
        <f t="shared" si="4"/>
        <v>15</v>
      </c>
      <c r="Y15" s="46">
        <v>20</v>
      </c>
      <c r="Z15" s="54">
        <f t="shared" si="5"/>
        <v>0.75</v>
      </c>
    </row>
    <row r="16" spans="1:26" s="44" customFormat="1" ht="9" x14ac:dyDescent="0.15">
      <c r="B16" s="46"/>
      <c r="C16" s="46"/>
      <c r="D16" s="46"/>
      <c r="E16" s="46"/>
      <c r="F16" s="47"/>
      <c r="G16" s="98"/>
      <c r="H16" s="99"/>
      <c r="K16" s="46"/>
      <c r="L16" s="46"/>
      <c r="M16" s="46"/>
      <c r="N16" s="46"/>
      <c r="O16" s="47"/>
      <c r="P16" s="98"/>
      <c r="Q16" s="99"/>
      <c r="T16" s="46"/>
      <c r="U16" s="46"/>
      <c r="V16" s="46"/>
      <c r="W16" s="46"/>
      <c r="X16" s="47"/>
      <c r="Y16" s="46"/>
      <c r="Z16" s="56"/>
    </row>
    <row r="17" spans="1:26" s="44" customFormat="1" ht="9" x14ac:dyDescent="0.15">
      <c r="B17" s="47">
        <f>SUM(B2:B15)</f>
        <v>61</v>
      </c>
      <c r="C17" s="47">
        <f>SUM(C2:C14)</f>
        <v>20</v>
      </c>
      <c r="D17" s="47">
        <f>SUM(D2:D14)</f>
        <v>0</v>
      </c>
      <c r="E17" s="47">
        <f>SUM(E2:E14)</f>
        <v>0</v>
      </c>
      <c r="F17" s="51">
        <f>SUM(F2:F16)</f>
        <v>81</v>
      </c>
      <c r="G17" s="100">
        <f>SUM(G2:G16)</f>
        <v>79</v>
      </c>
      <c r="H17" s="99"/>
      <c r="K17" s="47">
        <f t="shared" ref="K17:P17" si="6">SUM(K2:K16)</f>
        <v>34</v>
      </c>
      <c r="L17" s="47">
        <f t="shared" si="6"/>
        <v>45</v>
      </c>
      <c r="M17" s="47">
        <f t="shared" si="6"/>
        <v>25</v>
      </c>
      <c r="N17" s="47">
        <f t="shared" si="6"/>
        <v>24</v>
      </c>
      <c r="O17" s="51">
        <f t="shared" si="6"/>
        <v>128</v>
      </c>
      <c r="P17" s="100">
        <f t="shared" si="6"/>
        <v>80</v>
      </c>
      <c r="Q17" s="99"/>
      <c r="T17" s="47">
        <f t="shared" ref="T17:Y17" si="7">SUM(T2:T16)</f>
        <v>28</v>
      </c>
      <c r="U17" s="47">
        <f t="shared" si="7"/>
        <v>55</v>
      </c>
      <c r="V17" s="47">
        <f t="shared" si="7"/>
        <v>32</v>
      </c>
      <c r="W17" s="47">
        <f t="shared" si="7"/>
        <v>6</v>
      </c>
      <c r="X17" s="51">
        <f t="shared" si="7"/>
        <v>121</v>
      </c>
      <c r="Y17" s="76">
        <f t="shared" si="7"/>
        <v>78</v>
      </c>
      <c r="Z17" s="56"/>
    </row>
    <row r="18" spans="1:26" s="44" customFormat="1" ht="9" x14ac:dyDescent="0.15">
      <c r="B18" s="46"/>
      <c r="C18" s="46"/>
      <c r="D18" s="46"/>
      <c r="E18" s="46"/>
      <c r="F18" s="46"/>
      <c r="G18" s="98"/>
      <c r="H18" s="99"/>
      <c r="K18" s="46"/>
      <c r="L18" s="46"/>
      <c r="M18" s="46"/>
      <c r="N18" s="46"/>
      <c r="O18" s="46"/>
      <c r="P18" s="98"/>
      <c r="Q18" s="99"/>
      <c r="Y18" s="101"/>
      <c r="Z18" s="56"/>
    </row>
    <row r="19" spans="1:26" s="44" customFormat="1" ht="9" x14ac:dyDescent="0.15">
      <c r="B19" s="46"/>
      <c r="C19" s="46"/>
      <c r="D19" s="46"/>
      <c r="E19" s="46"/>
      <c r="F19" s="46"/>
      <c r="G19" s="98"/>
      <c r="H19" s="99"/>
      <c r="K19" s="46"/>
      <c r="L19" s="46"/>
      <c r="M19" s="46"/>
      <c r="N19" s="46"/>
      <c r="O19" s="46"/>
      <c r="P19" s="98"/>
      <c r="Q19" s="99"/>
      <c r="R19" s="53"/>
      <c r="Y19" s="101"/>
      <c r="Z19" s="56"/>
    </row>
    <row r="20" spans="1:26" s="44" customFormat="1" ht="9.75" thickBot="1" x14ac:dyDescent="0.2">
      <c r="A20" s="40" t="s">
        <v>250</v>
      </c>
      <c r="B20" s="41">
        <v>1</v>
      </c>
      <c r="C20" s="41">
        <v>2</v>
      </c>
      <c r="D20" s="41">
        <v>3</v>
      </c>
      <c r="E20" s="41">
        <v>4</v>
      </c>
      <c r="F20" s="41" t="s">
        <v>26</v>
      </c>
      <c r="G20" s="102" t="s">
        <v>73</v>
      </c>
      <c r="H20" s="103" t="s">
        <v>164</v>
      </c>
      <c r="J20" s="40" t="s">
        <v>52</v>
      </c>
      <c r="K20" s="41">
        <v>1</v>
      </c>
      <c r="L20" s="41">
        <v>2</v>
      </c>
      <c r="M20" s="41">
        <v>3</v>
      </c>
      <c r="N20" s="41">
        <v>4</v>
      </c>
      <c r="O20" s="41" t="s">
        <v>26</v>
      </c>
      <c r="P20" s="102" t="s">
        <v>73</v>
      </c>
      <c r="Q20" s="103" t="s">
        <v>164</v>
      </c>
      <c r="R20" s="53"/>
      <c r="S20" s="104"/>
      <c r="Y20" s="101"/>
      <c r="Z20" s="105"/>
    </row>
    <row r="21" spans="1:26" s="44" customFormat="1" ht="9" x14ac:dyDescent="0.15">
      <c r="A21" s="44" t="s">
        <v>43</v>
      </c>
      <c r="B21" s="69"/>
      <c r="C21" s="46">
        <v>2</v>
      </c>
      <c r="D21" s="46">
        <v>0</v>
      </c>
      <c r="E21" s="69"/>
      <c r="F21" s="47">
        <f t="shared" ref="F21:F34" si="8">SUM(B21:E21)</f>
        <v>2</v>
      </c>
      <c r="G21" s="98">
        <v>1</v>
      </c>
      <c r="H21" s="99">
        <f t="shared" ref="H21:H34" si="9">F21/G21</f>
        <v>2</v>
      </c>
      <c r="J21" s="44" t="s">
        <v>206</v>
      </c>
      <c r="K21" s="46">
        <v>8</v>
      </c>
      <c r="L21" s="69"/>
      <c r="M21" s="69"/>
      <c r="N21" s="69"/>
      <c r="O21" s="47">
        <f t="shared" ref="O21:O33" si="10">SUM(K21:N21)</f>
        <v>8</v>
      </c>
      <c r="P21" s="46">
        <v>1</v>
      </c>
      <c r="Q21" s="54">
        <f t="shared" ref="Q21:Q33" si="11">O21/P21</f>
        <v>8</v>
      </c>
      <c r="R21" s="53"/>
      <c r="S21" s="106"/>
      <c r="Y21" s="101"/>
      <c r="Z21" s="105"/>
    </row>
    <row r="22" spans="1:26" s="44" customFormat="1" ht="9" x14ac:dyDescent="0.15">
      <c r="A22" s="44" t="s">
        <v>249</v>
      </c>
      <c r="B22" s="69"/>
      <c r="C22" s="46">
        <v>1</v>
      </c>
      <c r="D22" s="46">
        <v>0</v>
      </c>
      <c r="E22" s="46">
        <v>0</v>
      </c>
      <c r="F22" s="47">
        <f t="shared" si="8"/>
        <v>1</v>
      </c>
      <c r="G22" s="98">
        <v>1</v>
      </c>
      <c r="H22" s="99">
        <f t="shared" si="9"/>
        <v>1</v>
      </c>
      <c r="J22" s="44" t="s">
        <v>283</v>
      </c>
      <c r="K22" s="46">
        <v>7</v>
      </c>
      <c r="L22" s="69"/>
      <c r="M22" s="69"/>
      <c r="N22" s="69"/>
      <c r="O22" s="47">
        <f t="shared" si="10"/>
        <v>7</v>
      </c>
      <c r="P22" s="46">
        <v>1</v>
      </c>
      <c r="Q22" s="54">
        <f t="shared" si="11"/>
        <v>7</v>
      </c>
      <c r="R22" s="53"/>
      <c r="S22" s="106"/>
      <c r="Y22" s="101"/>
      <c r="Z22" s="105"/>
    </row>
    <row r="23" spans="1:26" s="44" customFormat="1" ht="9" x14ac:dyDescent="0.15">
      <c r="A23" s="44" t="s">
        <v>178</v>
      </c>
      <c r="B23" s="69"/>
      <c r="C23" s="46">
        <v>1</v>
      </c>
      <c r="D23" s="69"/>
      <c r="E23" s="69"/>
      <c r="F23" s="47">
        <f t="shared" si="8"/>
        <v>1</v>
      </c>
      <c r="G23" s="98">
        <v>2</v>
      </c>
      <c r="H23" s="99">
        <f t="shared" si="9"/>
        <v>0.5</v>
      </c>
      <c r="J23" s="44" t="s">
        <v>284</v>
      </c>
      <c r="K23" s="69"/>
      <c r="L23" s="46">
        <v>0</v>
      </c>
      <c r="M23" s="46">
        <v>3</v>
      </c>
      <c r="N23" s="46">
        <v>7</v>
      </c>
      <c r="O23" s="47">
        <f t="shared" si="10"/>
        <v>10</v>
      </c>
      <c r="P23" s="46">
        <v>1</v>
      </c>
      <c r="Q23" s="54">
        <f t="shared" si="11"/>
        <v>10</v>
      </c>
      <c r="R23" s="53"/>
      <c r="Y23" s="101"/>
      <c r="Z23" s="56"/>
    </row>
    <row r="24" spans="1:26" s="44" customFormat="1" ht="9" customHeight="1" x14ac:dyDescent="0.15">
      <c r="A24" s="44" t="s">
        <v>2</v>
      </c>
      <c r="B24" s="69"/>
      <c r="C24" s="46">
        <v>5</v>
      </c>
      <c r="D24" s="46">
        <v>4</v>
      </c>
      <c r="E24" s="69"/>
      <c r="F24" s="47">
        <f t="shared" si="8"/>
        <v>9</v>
      </c>
      <c r="G24" s="98">
        <v>2</v>
      </c>
      <c r="H24" s="99">
        <f t="shared" si="9"/>
        <v>4.5</v>
      </c>
      <c r="J24" s="44" t="s">
        <v>285</v>
      </c>
      <c r="K24" s="46">
        <v>0</v>
      </c>
      <c r="L24" s="69"/>
      <c r="M24" s="69"/>
      <c r="N24" s="69"/>
      <c r="O24" s="47">
        <f t="shared" si="10"/>
        <v>0</v>
      </c>
      <c r="P24" s="46">
        <v>1</v>
      </c>
      <c r="Q24" s="54">
        <f t="shared" si="11"/>
        <v>0</v>
      </c>
      <c r="T24" s="60"/>
      <c r="Y24" s="101"/>
      <c r="Z24" s="105"/>
    </row>
    <row r="25" spans="1:26" s="44" customFormat="1" ht="9" x14ac:dyDescent="0.15">
      <c r="A25" s="44" t="s">
        <v>190</v>
      </c>
      <c r="B25" s="46">
        <v>11</v>
      </c>
      <c r="C25" s="69"/>
      <c r="D25" s="69"/>
      <c r="E25" s="69"/>
      <c r="F25" s="47">
        <f t="shared" si="8"/>
        <v>11</v>
      </c>
      <c r="G25" s="98">
        <v>3</v>
      </c>
      <c r="H25" s="99">
        <f t="shared" si="9"/>
        <v>3.6666666666666665</v>
      </c>
      <c r="J25" s="44" t="s">
        <v>286</v>
      </c>
      <c r="K25" s="69"/>
      <c r="L25" s="46">
        <v>4</v>
      </c>
      <c r="M25" s="69"/>
      <c r="N25" s="69"/>
      <c r="O25" s="47">
        <f t="shared" si="10"/>
        <v>4</v>
      </c>
      <c r="P25" s="46">
        <v>1</v>
      </c>
      <c r="Q25" s="54">
        <f t="shared" si="11"/>
        <v>4</v>
      </c>
      <c r="Y25" s="101"/>
      <c r="Z25" s="105"/>
    </row>
    <row r="26" spans="1:26" s="44" customFormat="1" ht="9" x14ac:dyDescent="0.15">
      <c r="A26" s="44" t="s">
        <v>143</v>
      </c>
      <c r="B26" s="46">
        <v>0</v>
      </c>
      <c r="C26" s="46">
        <v>10</v>
      </c>
      <c r="D26" s="69"/>
      <c r="E26" s="69"/>
      <c r="F26" s="47">
        <f t="shared" si="8"/>
        <v>10</v>
      </c>
      <c r="G26" s="98">
        <v>3</v>
      </c>
      <c r="H26" s="99">
        <f t="shared" si="9"/>
        <v>3.3333333333333335</v>
      </c>
      <c r="J26" s="44" t="s">
        <v>136</v>
      </c>
      <c r="K26" s="46">
        <v>15</v>
      </c>
      <c r="L26" s="46">
        <v>1</v>
      </c>
      <c r="M26" s="69"/>
      <c r="N26" s="69"/>
      <c r="O26" s="47">
        <f t="shared" si="10"/>
        <v>16</v>
      </c>
      <c r="P26" s="46">
        <v>2</v>
      </c>
      <c r="Q26" s="54">
        <f t="shared" si="11"/>
        <v>8</v>
      </c>
      <c r="Y26" s="101"/>
      <c r="Z26" s="56"/>
    </row>
    <row r="27" spans="1:26" s="44" customFormat="1" ht="9" x14ac:dyDescent="0.15">
      <c r="A27" s="44" t="s">
        <v>235</v>
      </c>
      <c r="B27" s="46">
        <v>25</v>
      </c>
      <c r="C27" s="46">
        <v>11</v>
      </c>
      <c r="D27" s="69"/>
      <c r="E27" s="69"/>
      <c r="F27" s="47">
        <f t="shared" si="8"/>
        <v>36</v>
      </c>
      <c r="G27" s="98">
        <v>4</v>
      </c>
      <c r="H27" s="99">
        <f t="shared" si="9"/>
        <v>9</v>
      </c>
      <c r="J27" s="44" t="s">
        <v>94</v>
      </c>
      <c r="K27" s="69"/>
      <c r="L27" s="46">
        <v>0</v>
      </c>
      <c r="M27" s="69"/>
      <c r="N27" s="69"/>
      <c r="O27" s="47">
        <f t="shared" si="10"/>
        <v>0</v>
      </c>
      <c r="P27" s="46">
        <v>2</v>
      </c>
      <c r="Q27" s="54">
        <f t="shared" si="11"/>
        <v>0</v>
      </c>
      <c r="Y27" s="101"/>
      <c r="Z27" s="56"/>
    </row>
    <row r="28" spans="1:26" s="44" customFormat="1" ht="9" x14ac:dyDescent="0.15">
      <c r="A28" s="44" t="s">
        <v>282</v>
      </c>
      <c r="B28" s="69"/>
      <c r="C28" s="46">
        <v>29</v>
      </c>
      <c r="D28" s="46">
        <v>0</v>
      </c>
      <c r="E28" s="69"/>
      <c r="F28" s="47">
        <f t="shared" si="8"/>
        <v>29</v>
      </c>
      <c r="G28" s="98">
        <v>4</v>
      </c>
      <c r="H28" s="99">
        <f t="shared" si="9"/>
        <v>7.25</v>
      </c>
      <c r="J28" s="44" t="s">
        <v>268</v>
      </c>
      <c r="K28" s="69"/>
      <c r="L28" s="46">
        <v>11</v>
      </c>
      <c r="M28" s="46">
        <v>11</v>
      </c>
      <c r="N28" s="46">
        <v>11</v>
      </c>
      <c r="O28" s="47">
        <f t="shared" si="10"/>
        <v>33</v>
      </c>
      <c r="P28" s="46">
        <v>3</v>
      </c>
      <c r="Q28" s="54">
        <f t="shared" si="11"/>
        <v>11</v>
      </c>
      <c r="Y28" s="101"/>
      <c r="Z28" s="56"/>
    </row>
    <row r="29" spans="1:26" s="44" customFormat="1" ht="9" x14ac:dyDescent="0.15">
      <c r="A29" s="44" t="s">
        <v>258</v>
      </c>
      <c r="B29" s="69"/>
      <c r="C29" s="46">
        <v>0</v>
      </c>
      <c r="D29" s="46">
        <v>1</v>
      </c>
      <c r="E29" s="46">
        <v>0</v>
      </c>
      <c r="F29" s="47">
        <f t="shared" si="8"/>
        <v>1</v>
      </c>
      <c r="G29" s="98">
        <v>4</v>
      </c>
      <c r="H29" s="99">
        <f t="shared" si="9"/>
        <v>0.25</v>
      </c>
      <c r="J29" s="44" t="s">
        <v>230</v>
      </c>
      <c r="K29" s="46">
        <v>6</v>
      </c>
      <c r="L29" s="46">
        <v>6</v>
      </c>
      <c r="M29" s="46">
        <v>0</v>
      </c>
      <c r="N29" s="69"/>
      <c r="O29" s="47">
        <f t="shared" si="10"/>
        <v>12</v>
      </c>
      <c r="P29" s="46">
        <v>5</v>
      </c>
      <c r="Q29" s="54">
        <f t="shared" si="11"/>
        <v>2.4</v>
      </c>
      <c r="Y29" s="101"/>
      <c r="Z29" s="56"/>
    </row>
    <row r="30" spans="1:26" s="44" customFormat="1" ht="9" x14ac:dyDescent="0.15">
      <c r="A30" s="44" t="s">
        <v>130</v>
      </c>
      <c r="B30" s="69"/>
      <c r="C30" s="46">
        <v>2</v>
      </c>
      <c r="D30" s="46">
        <v>8</v>
      </c>
      <c r="E30" s="69"/>
      <c r="F30" s="47">
        <f t="shared" si="8"/>
        <v>10</v>
      </c>
      <c r="G30" s="98">
        <v>7</v>
      </c>
      <c r="H30" s="99">
        <f t="shared" si="9"/>
        <v>1.4285714285714286</v>
      </c>
      <c r="J30" s="44" t="s">
        <v>224</v>
      </c>
      <c r="K30" s="46">
        <v>8</v>
      </c>
      <c r="L30" s="46">
        <v>2</v>
      </c>
      <c r="M30" s="46">
        <v>0</v>
      </c>
      <c r="N30" s="69"/>
      <c r="O30" s="47">
        <f t="shared" si="10"/>
        <v>10</v>
      </c>
      <c r="P30" s="46">
        <v>7</v>
      </c>
      <c r="Q30" s="54">
        <f t="shared" si="11"/>
        <v>1.4285714285714286</v>
      </c>
      <c r="Y30" s="101"/>
      <c r="Z30" s="56"/>
    </row>
    <row r="31" spans="1:26" s="44" customFormat="1" ht="9" x14ac:dyDescent="0.15">
      <c r="A31" s="44" t="s">
        <v>220</v>
      </c>
      <c r="B31" s="69"/>
      <c r="C31" s="46">
        <v>6</v>
      </c>
      <c r="D31" s="46">
        <v>15</v>
      </c>
      <c r="E31" s="46">
        <v>0</v>
      </c>
      <c r="F31" s="47">
        <f t="shared" si="8"/>
        <v>21</v>
      </c>
      <c r="G31" s="98">
        <v>10</v>
      </c>
      <c r="H31" s="99">
        <f t="shared" si="9"/>
        <v>2.1</v>
      </c>
      <c r="J31" s="44" t="s">
        <v>239</v>
      </c>
      <c r="K31" s="69"/>
      <c r="L31" s="46">
        <v>7</v>
      </c>
      <c r="M31" s="46">
        <v>10</v>
      </c>
      <c r="N31" s="46">
        <v>9</v>
      </c>
      <c r="O31" s="47">
        <f t="shared" si="10"/>
        <v>26</v>
      </c>
      <c r="P31" s="46">
        <v>14</v>
      </c>
      <c r="Q31" s="54">
        <f t="shared" si="11"/>
        <v>1.8571428571428572</v>
      </c>
      <c r="Y31" s="101"/>
      <c r="Z31" s="56"/>
    </row>
    <row r="32" spans="1:26" s="44" customFormat="1" ht="9" x14ac:dyDescent="0.15">
      <c r="A32" s="44" t="s">
        <v>281</v>
      </c>
      <c r="B32" s="46">
        <v>2</v>
      </c>
      <c r="C32" s="69"/>
      <c r="D32" s="69"/>
      <c r="E32" s="69"/>
      <c r="F32" s="47">
        <f t="shared" si="8"/>
        <v>2</v>
      </c>
      <c r="G32" s="98">
        <v>11</v>
      </c>
      <c r="H32" s="99">
        <f t="shared" si="9"/>
        <v>0.18181818181818182</v>
      </c>
      <c r="J32" s="44" t="s">
        <v>169</v>
      </c>
      <c r="K32" s="46">
        <v>0</v>
      </c>
      <c r="L32" s="69"/>
      <c r="M32" s="69"/>
      <c r="N32" s="69"/>
      <c r="O32" s="47">
        <f t="shared" si="10"/>
        <v>0</v>
      </c>
      <c r="P32" s="46">
        <v>19</v>
      </c>
      <c r="Q32" s="54">
        <f t="shared" si="11"/>
        <v>0</v>
      </c>
      <c r="Y32" s="101"/>
      <c r="Z32" s="56"/>
    </row>
    <row r="33" spans="1:26" s="44" customFormat="1" ht="9" x14ac:dyDescent="0.15">
      <c r="A33" s="44" t="s">
        <v>179</v>
      </c>
      <c r="B33" s="46">
        <v>0</v>
      </c>
      <c r="C33" s="46">
        <v>0</v>
      </c>
      <c r="D33" s="69"/>
      <c r="E33" s="69"/>
      <c r="F33" s="47">
        <f t="shared" si="8"/>
        <v>0</v>
      </c>
      <c r="G33" s="98">
        <v>11</v>
      </c>
      <c r="H33" s="99">
        <f t="shared" si="9"/>
        <v>0</v>
      </c>
      <c r="J33" s="44" t="s">
        <v>234</v>
      </c>
      <c r="K33" s="69"/>
      <c r="L33" s="46">
        <v>0</v>
      </c>
      <c r="M33" s="46">
        <v>6</v>
      </c>
      <c r="N33" s="46">
        <v>9</v>
      </c>
      <c r="O33" s="47">
        <f t="shared" si="10"/>
        <v>15</v>
      </c>
      <c r="P33" s="46">
        <v>23</v>
      </c>
      <c r="Q33" s="54">
        <f t="shared" si="11"/>
        <v>0.65217391304347827</v>
      </c>
      <c r="Y33" s="101"/>
      <c r="Z33" s="56"/>
    </row>
    <row r="34" spans="1:26" s="44" customFormat="1" ht="9" x14ac:dyDescent="0.15">
      <c r="A34" s="44" t="s">
        <v>138</v>
      </c>
      <c r="B34" s="46">
        <v>7</v>
      </c>
      <c r="C34" s="46">
        <v>8</v>
      </c>
      <c r="D34" s="69"/>
      <c r="E34" s="69"/>
      <c r="F34" s="47">
        <f t="shared" si="8"/>
        <v>15</v>
      </c>
      <c r="G34" s="98">
        <v>13</v>
      </c>
      <c r="H34" s="99">
        <f t="shared" si="9"/>
        <v>1.1538461538461537</v>
      </c>
      <c r="J34" s="107" t="s">
        <v>287</v>
      </c>
      <c r="K34" s="58" t="s">
        <v>288</v>
      </c>
      <c r="L34" s="58" t="s">
        <v>288</v>
      </c>
      <c r="M34" s="58" t="s">
        <v>288</v>
      </c>
      <c r="N34" s="58" t="s">
        <v>288</v>
      </c>
      <c r="O34" s="58" t="s">
        <v>288</v>
      </c>
      <c r="P34" s="58" t="s">
        <v>289</v>
      </c>
      <c r="Q34" s="108" t="s">
        <v>290</v>
      </c>
      <c r="Y34" s="101"/>
      <c r="Z34" s="56"/>
    </row>
    <row r="35" spans="1:26" s="44" customFormat="1" ht="9" x14ac:dyDescent="0.15">
      <c r="B35" s="46"/>
      <c r="C35" s="46"/>
      <c r="D35" s="46"/>
      <c r="E35" s="46"/>
      <c r="F35" s="47"/>
      <c r="G35" s="98"/>
      <c r="H35" s="99"/>
      <c r="K35" s="46"/>
      <c r="L35" s="46"/>
      <c r="M35" s="46"/>
      <c r="N35" s="46"/>
      <c r="O35" s="47"/>
      <c r="P35" s="98"/>
      <c r="Q35" s="46"/>
      <c r="Y35" s="101"/>
      <c r="Z35" s="56"/>
    </row>
    <row r="36" spans="1:26" s="44" customFormat="1" ht="9" x14ac:dyDescent="0.15">
      <c r="B36" s="47">
        <f t="shared" ref="B36:G36" si="12">SUM(B21:B35)</f>
        <v>45</v>
      </c>
      <c r="C36" s="47">
        <f t="shared" si="12"/>
        <v>75</v>
      </c>
      <c r="D36" s="47">
        <f t="shared" si="12"/>
        <v>28</v>
      </c>
      <c r="E36" s="47">
        <f t="shared" si="12"/>
        <v>0</v>
      </c>
      <c r="F36" s="51">
        <f t="shared" si="12"/>
        <v>148</v>
      </c>
      <c r="G36" s="109">
        <f t="shared" si="12"/>
        <v>76</v>
      </c>
      <c r="H36" s="110"/>
      <c r="K36" s="47">
        <f t="shared" ref="K36:P36" si="13">SUM(K21:K35)</f>
        <v>44</v>
      </c>
      <c r="L36" s="47">
        <f t="shared" si="13"/>
        <v>31</v>
      </c>
      <c r="M36" s="47">
        <f t="shared" si="13"/>
        <v>30</v>
      </c>
      <c r="N36" s="47">
        <f t="shared" si="13"/>
        <v>36</v>
      </c>
      <c r="O36" s="51">
        <f t="shared" si="13"/>
        <v>141</v>
      </c>
      <c r="P36" s="76">
        <f t="shared" si="13"/>
        <v>80</v>
      </c>
      <c r="Q36" s="54"/>
      <c r="Y36" s="101"/>
      <c r="Z36" s="56"/>
    </row>
    <row r="37" spans="1:26" s="44" customFormat="1" ht="9" x14ac:dyDescent="0.15">
      <c r="B37" s="46"/>
      <c r="C37" s="46"/>
      <c r="D37" s="46"/>
      <c r="E37" s="46"/>
      <c r="F37" s="46"/>
      <c r="G37" s="111"/>
      <c r="H37" s="110"/>
      <c r="K37" s="46"/>
      <c r="L37" s="46"/>
      <c r="M37" s="46"/>
      <c r="N37" s="46"/>
      <c r="O37" s="46"/>
      <c r="P37" s="111"/>
      <c r="Q37" s="54"/>
      <c r="Y37" s="101"/>
      <c r="Z37" s="56"/>
    </row>
    <row r="38" spans="1:26" s="44" customFormat="1" ht="9" x14ac:dyDescent="0.15">
      <c r="B38" s="46"/>
      <c r="C38" s="46"/>
      <c r="D38" s="46"/>
      <c r="E38" s="46"/>
      <c r="F38" s="46"/>
      <c r="G38" s="111"/>
      <c r="H38" s="110"/>
      <c r="K38" s="46"/>
      <c r="L38" s="46"/>
      <c r="M38" s="46"/>
      <c r="N38" s="46"/>
      <c r="O38" s="46"/>
      <c r="P38" s="111"/>
      <c r="Q38" s="54"/>
      <c r="Y38" s="101"/>
      <c r="Z38" s="56"/>
    </row>
    <row r="39" spans="1:26" s="44" customFormat="1" ht="9" x14ac:dyDescent="0.15">
      <c r="B39" s="46"/>
      <c r="C39" s="46"/>
      <c r="D39" s="46"/>
      <c r="E39" s="46"/>
      <c r="F39" s="46"/>
      <c r="G39" s="112"/>
      <c r="H39" s="113"/>
      <c r="K39" s="46"/>
      <c r="L39" s="46"/>
      <c r="M39" s="46"/>
      <c r="N39" s="46"/>
      <c r="O39" s="46"/>
      <c r="P39" s="111"/>
      <c r="Q39" s="54"/>
      <c r="Y39" s="101"/>
      <c r="Z39" s="56"/>
    </row>
    <row r="40" spans="1:26" s="44" customFormat="1" ht="9" x14ac:dyDescent="0.15">
      <c r="B40" s="46"/>
      <c r="C40" s="46"/>
      <c r="D40" s="46"/>
      <c r="E40" s="46"/>
      <c r="F40" s="47"/>
      <c r="G40" s="111"/>
      <c r="H40" s="54"/>
      <c r="J40" s="44" t="s">
        <v>156</v>
      </c>
      <c r="K40" s="47">
        <f>B17</f>
        <v>61</v>
      </c>
      <c r="L40" s="47">
        <f>C17</f>
        <v>20</v>
      </c>
      <c r="M40" s="47">
        <f>D17</f>
        <v>0</v>
      </c>
      <c r="N40" s="47">
        <f>E17</f>
        <v>0</v>
      </c>
      <c r="O40" s="46"/>
      <c r="P40" s="114">
        <f>SUM(K40:N40)</f>
        <v>81</v>
      </c>
      <c r="Q40" s="85"/>
      <c r="R40" s="58"/>
      <c r="Y40" s="101"/>
      <c r="Z40" s="56"/>
    </row>
    <row r="41" spans="1:26" s="44" customFormat="1" ht="9" x14ac:dyDescent="0.15">
      <c r="B41" s="46"/>
      <c r="C41" s="46"/>
      <c r="D41" s="46"/>
      <c r="E41" s="46"/>
      <c r="F41" s="47"/>
      <c r="G41" s="111"/>
      <c r="H41" s="54"/>
      <c r="J41" s="44" t="s">
        <v>38</v>
      </c>
      <c r="K41" s="47">
        <f>K17</f>
        <v>34</v>
      </c>
      <c r="L41" s="47">
        <f>L17</f>
        <v>45</v>
      </c>
      <c r="M41" s="47">
        <f>M17</f>
        <v>25</v>
      </c>
      <c r="N41" s="47">
        <f>N17</f>
        <v>24</v>
      </c>
      <c r="O41" s="46"/>
      <c r="P41" s="114">
        <f>SUM(K41:N41)</f>
        <v>128</v>
      </c>
      <c r="Q41" s="85"/>
      <c r="R41" s="58"/>
      <c r="Y41" s="101"/>
      <c r="Z41" s="56"/>
    </row>
    <row r="42" spans="1:26" s="44" customFormat="1" ht="9" x14ac:dyDescent="0.15">
      <c r="B42" s="46"/>
      <c r="C42" s="46"/>
      <c r="D42" s="46"/>
      <c r="E42" s="46"/>
      <c r="F42" s="47"/>
      <c r="G42" s="111"/>
      <c r="H42" s="54"/>
      <c r="J42" s="44" t="s">
        <v>137</v>
      </c>
      <c r="K42" s="47">
        <f>T17</f>
        <v>28</v>
      </c>
      <c r="L42" s="47">
        <f>U17</f>
        <v>55</v>
      </c>
      <c r="M42" s="47">
        <f>V17</f>
        <v>32</v>
      </c>
      <c r="N42" s="47">
        <f>W17</f>
        <v>6</v>
      </c>
      <c r="O42" s="46"/>
      <c r="P42" s="114">
        <f>SUM(K42:N42)</f>
        <v>121</v>
      </c>
      <c r="Q42" s="85"/>
      <c r="Y42" s="101"/>
      <c r="Z42" s="56"/>
    </row>
    <row r="43" spans="1:26" s="44" customFormat="1" ht="9" x14ac:dyDescent="0.15">
      <c r="B43" s="46"/>
      <c r="C43" s="46"/>
      <c r="D43" s="46"/>
      <c r="E43" s="46"/>
      <c r="F43" s="47"/>
      <c r="G43" s="111"/>
      <c r="H43" s="54"/>
      <c r="J43" s="44" t="s">
        <v>250</v>
      </c>
      <c r="K43" s="47">
        <f>B36</f>
        <v>45</v>
      </c>
      <c r="L43" s="47">
        <f>C36</f>
        <v>75</v>
      </c>
      <c r="M43" s="47">
        <f>D36</f>
        <v>28</v>
      </c>
      <c r="N43" s="47">
        <f>E36</f>
        <v>0</v>
      </c>
      <c r="O43" s="46"/>
      <c r="P43" s="114">
        <f>SUM(K43:N43)</f>
        <v>148</v>
      </c>
      <c r="Q43" s="85">
        <v>75</v>
      </c>
      <c r="R43" s="58"/>
      <c r="Y43" s="101"/>
      <c r="Z43" s="56"/>
    </row>
    <row r="44" spans="1:26" s="44" customFormat="1" ht="9" x14ac:dyDescent="0.15">
      <c r="B44" s="46"/>
      <c r="C44" s="46"/>
      <c r="D44" s="46"/>
      <c r="E44" s="46"/>
      <c r="F44" s="47"/>
      <c r="G44" s="111"/>
      <c r="H44" s="54"/>
      <c r="J44" s="44" t="s">
        <v>52</v>
      </c>
      <c r="K44" s="47">
        <f>K36</f>
        <v>44</v>
      </c>
      <c r="L44" s="47">
        <f>L36</f>
        <v>31</v>
      </c>
      <c r="M44" s="47">
        <f>M36</f>
        <v>30</v>
      </c>
      <c r="N44" s="47">
        <f>N36</f>
        <v>36</v>
      </c>
      <c r="O44" s="46"/>
      <c r="P44" s="114">
        <f>SUM(K44:N44)</f>
        <v>141</v>
      </c>
      <c r="Q44" s="85">
        <v>25</v>
      </c>
      <c r="Y44" s="101"/>
      <c r="Z44" s="56"/>
    </row>
    <row r="45" spans="1:26" s="44" customFormat="1" ht="9" x14ac:dyDescent="0.15">
      <c r="B45" s="46"/>
      <c r="C45" s="46"/>
      <c r="D45" s="46"/>
      <c r="E45" s="46"/>
      <c r="F45" s="47"/>
      <c r="G45" s="111"/>
      <c r="H45" s="54"/>
      <c r="K45" s="47"/>
      <c r="L45" s="47"/>
      <c r="M45" s="47"/>
      <c r="N45" s="47"/>
      <c r="O45" s="46"/>
      <c r="P45" s="114"/>
      <c r="Q45" s="54"/>
      <c r="Y45" s="101"/>
      <c r="Z45" s="56"/>
    </row>
    <row r="46" spans="1:26" s="44" customFormat="1" ht="9" x14ac:dyDescent="0.15">
      <c r="B46" s="46"/>
      <c r="C46" s="46"/>
      <c r="D46" s="46"/>
      <c r="E46" s="46"/>
      <c r="F46" s="47"/>
      <c r="G46" s="111"/>
      <c r="H46" s="54"/>
      <c r="K46" s="46"/>
      <c r="L46" s="46"/>
      <c r="M46" s="46"/>
      <c r="N46" s="46"/>
      <c r="O46" s="46"/>
      <c r="P46" s="111"/>
      <c r="Q46" s="54"/>
      <c r="Y46" s="101"/>
      <c r="Z46" s="56"/>
    </row>
    <row r="47" spans="1:26" s="44" customFormat="1" ht="9" x14ac:dyDescent="0.15">
      <c r="B47" s="46"/>
      <c r="C47" s="46"/>
      <c r="D47" s="46"/>
      <c r="E47" s="46"/>
      <c r="F47" s="47"/>
      <c r="G47" s="111"/>
      <c r="H47" s="54"/>
      <c r="K47" s="46"/>
      <c r="L47" s="46"/>
      <c r="M47" s="46"/>
      <c r="N47" s="46"/>
      <c r="O47" s="46"/>
      <c r="P47" s="111"/>
      <c r="Q47" s="54"/>
      <c r="Y47" s="101"/>
      <c r="Z47" s="56"/>
    </row>
    <row r="48" spans="1:26" s="44" customFormat="1" ht="9" x14ac:dyDescent="0.15">
      <c r="B48" s="46"/>
      <c r="C48" s="46"/>
      <c r="D48" s="46"/>
      <c r="E48" s="46"/>
      <c r="F48" s="47"/>
      <c r="G48" s="111"/>
      <c r="H48" s="54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6"/>
      <c r="C49" s="46"/>
      <c r="D49" s="46"/>
      <c r="E49" s="46"/>
      <c r="F49" s="47"/>
      <c r="G49" s="111"/>
      <c r="H49" s="54"/>
      <c r="K49" s="46"/>
      <c r="L49" s="46"/>
      <c r="M49" s="46"/>
      <c r="N49" s="46"/>
      <c r="O49" s="46"/>
      <c r="P49" s="111"/>
      <c r="Q49" s="54"/>
      <c r="Y49" s="101"/>
      <c r="Z49" s="56"/>
    </row>
    <row r="50" spans="2:26" s="44" customFormat="1" ht="9" x14ac:dyDescent="0.15">
      <c r="B50" s="46"/>
      <c r="C50" s="46"/>
      <c r="D50" s="46"/>
      <c r="E50" s="46"/>
      <c r="F50" s="47"/>
      <c r="G50" s="111"/>
      <c r="H50" s="54"/>
      <c r="K50" s="46"/>
      <c r="L50" s="46"/>
      <c r="M50" s="46"/>
      <c r="N50" s="46"/>
      <c r="O50" s="46"/>
      <c r="P50" s="111"/>
      <c r="Q50" s="54"/>
      <c r="Y50" s="101"/>
      <c r="Z50" s="56"/>
    </row>
    <row r="51" spans="2:26" s="44" customFormat="1" ht="9" x14ac:dyDescent="0.15">
      <c r="B51" s="46"/>
      <c r="C51" s="46"/>
      <c r="D51" s="46"/>
      <c r="E51" s="46"/>
      <c r="F51" s="47"/>
      <c r="G51" s="111"/>
      <c r="H51" s="54"/>
      <c r="K51" s="46"/>
      <c r="L51" s="46"/>
      <c r="M51" s="46"/>
      <c r="N51" s="46"/>
      <c r="O51" s="46"/>
      <c r="P51" s="111"/>
      <c r="Q51" s="54"/>
      <c r="Y51" s="101"/>
      <c r="Z51" s="56"/>
    </row>
    <row r="52" spans="2:26" s="44" customFormat="1" ht="9" x14ac:dyDescent="0.15">
      <c r="B52" s="46"/>
      <c r="C52" s="46"/>
      <c r="D52" s="46"/>
      <c r="E52" s="46"/>
      <c r="F52" s="47"/>
      <c r="G52" s="111"/>
      <c r="H52" s="54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7"/>
      <c r="G53" s="111"/>
      <c r="H53" s="54"/>
      <c r="K53" s="46"/>
      <c r="L53" s="46"/>
      <c r="M53" s="46"/>
      <c r="N53" s="46"/>
      <c r="O53" s="46"/>
      <c r="P53" s="111"/>
      <c r="Q53" s="54"/>
      <c r="Y53" s="101"/>
      <c r="Z53" s="56"/>
    </row>
    <row r="54" spans="2:26" s="44" customFormat="1" ht="9" x14ac:dyDescent="0.15">
      <c r="B54" s="47"/>
      <c r="C54" s="47"/>
      <c r="D54" s="47"/>
      <c r="E54" s="47"/>
      <c r="F54" s="51"/>
      <c r="G54" s="109"/>
      <c r="H54" s="54"/>
      <c r="K54" s="46"/>
      <c r="L54" s="46"/>
      <c r="M54" s="46"/>
      <c r="N54" s="46"/>
      <c r="O54" s="46"/>
      <c r="P54" s="111"/>
      <c r="Q54" s="54"/>
      <c r="Y54" s="101"/>
      <c r="Z54" s="56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2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2:26" s="44" customFormat="1" ht="9" x14ac:dyDescent="0.15">
      <c r="B61" s="46"/>
      <c r="C61" s="46"/>
      <c r="D61" s="46"/>
      <c r="E61" s="46"/>
      <c r="F61" s="46"/>
      <c r="G61" s="111"/>
      <c r="H61" s="110"/>
      <c r="K61" s="46"/>
      <c r="L61" s="46"/>
      <c r="M61" s="46"/>
      <c r="N61" s="46"/>
      <c r="O61" s="46"/>
      <c r="P61" s="111"/>
      <c r="Q61" s="54"/>
      <c r="Y61" s="101"/>
      <c r="Z61" s="56"/>
    </row>
    <row r="62" spans="2:26" s="44" customFormat="1" ht="9" x14ac:dyDescent="0.15">
      <c r="B62" s="46"/>
      <c r="C62" s="46"/>
      <c r="D62" s="46"/>
      <c r="E62" s="46"/>
      <c r="F62" s="46"/>
      <c r="G62" s="111"/>
      <c r="H62" s="110"/>
      <c r="K62" s="46"/>
      <c r="L62" s="46"/>
      <c r="M62" s="46"/>
      <c r="N62" s="46"/>
      <c r="O62" s="46"/>
      <c r="P62" s="111"/>
      <c r="Q62" s="54"/>
      <c r="Y62" s="101"/>
      <c r="Z62" s="56"/>
    </row>
    <row r="63" spans="2:26" s="44" customFormat="1" ht="9" x14ac:dyDescent="0.15">
      <c r="B63" s="46"/>
      <c r="C63" s="46"/>
      <c r="D63" s="46"/>
      <c r="E63" s="46"/>
      <c r="F63" s="46"/>
      <c r="G63" s="111"/>
      <c r="H63" s="110"/>
      <c r="K63" s="46"/>
      <c r="L63" s="46"/>
      <c r="M63" s="46"/>
      <c r="N63" s="46"/>
      <c r="O63" s="46"/>
      <c r="P63" s="111"/>
      <c r="Q63" s="54"/>
      <c r="Y63" s="101"/>
      <c r="Z63" s="56"/>
    </row>
    <row r="64" spans="2:26" s="44" customFormat="1" ht="9" x14ac:dyDescent="0.15">
      <c r="B64" s="46"/>
      <c r="C64" s="46"/>
      <c r="D64" s="46"/>
      <c r="E64" s="46"/>
      <c r="F64" s="46"/>
      <c r="G64" s="111"/>
      <c r="H64" s="110"/>
      <c r="K64" s="46"/>
      <c r="L64" s="46"/>
      <c r="M64" s="46"/>
      <c r="N64" s="46"/>
      <c r="O64" s="46"/>
      <c r="P64" s="111"/>
      <c r="Q64" s="54"/>
      <c r="Y64" s="101"/>
      <c r="Z64" s="56"/>
    </row>
    <row r="65" spans="2:26" s="44" customFormat="1" ht="9" x14ac:dyDescent="0.15">
      <c r="B65" s="46"/>
      <c r="C65" s="46"/>
      <c r="D65" s="46"/>
      <c r="E65" s="46"/>
      <c r="F65" s="46"/>
      <c r="G65" s="111"/>
      <c r="H65" s="110"/>
      <c r="K65" s="46"/>
      <c r="L65" s="46"/>
      <c r="M65" s="46"/>
      <c r="N65" s="46"/>
      <c r="O65" s="46"/>
      <c r="P65" s="111"/>
      <c r="Q65" s="54"/>
      <c r="Y65" s="101"/>
      <c r="Z65" s="56"/>
    </row>
    <row r="66" spans="2:26" s="44" customFormat="1" ht="9" x14ac:dyDescent="0.15">
      <c r="B66" s="46"/>
      <c r="C66" s="46"/>
      <c r="D66" s="46"/>
      <c r="E66" s="46"/>
      <c r="F66" s="46"/>
      <c r="G66" s="111"/>
      <c r="H66" s="110"/>
      <c r="K66" s="46"/>
      <c r="L66" s="46"/>
      <c r="M66" s="46"/>
      <c r="N66" s="46"/>
      <c r="O66" s="46"/>
      <c r="P66" s="111"/>
      <c r="Q66" s="54"/>
      <c r="Y66" s="101"/>
      <c r="Z66" s="56"/>
    </row>
    <row r="67" spans="2:26" s="44" customFormat="1" ht="9" x14ac:dyDescent="0.15">
      <c r="B67" s="46"/>
      <c r="C67" s="46"/>
      <c r="D67" s="46"/>
      <c r="E67" s="46"/>
      <c r="F67" s="46"/>
      <c r="G67" s="111"/>
      <c r="H67" s="110"/>
      <c r="K67" s="46"/>
      <c r="L67" s="46"/>
      <c r="M67" s="46"/>
      <c r="N67" s="46"/>
      <c r="O67" s="46"/>
      <c r="P67" s="111"/>
      <c r="Q67" s="54"/>
      <c r="Y67" s="101"/>
      <c r="Z67" s="56"/>
    </row>
    <row r="68" spans="2:26" s="44" customFormat="1" ht="9" x14ac:dyDescent="0.15">
      <c r="B68" s="46"/>
      <c r="C68" s="46"/>
      <c r="D68" s="46"/>
      <c r="E68" s="46"/>
      <c r="F68" s="46"/>
      <c r="G68" s="111"/>
      <c r="H68" s="110"/>
      <c r="K68" s="46"/>
      <c r="L68" s="46"/>
      <c r="M68" s="46"/>
      <c r="N68" s="46"/>
      <c r="O68" s="46"/>
      <c r="P68" s="111"/>
      <c r="Q68" s="54"/>
      <c r="Y68" s="101"/>
      <c r="Z68" s="56"/>
    </row>
    <row r="69" spans="2:26" s="44" customFormat="1" ht="9" x14ac:dyDescent="0.15">
      <c r="B69" s="46"/>
      <c r="C69" s="46"/>
      <c r="D69" s="46"/>
      <c r="E69" s="46"/>
      <c r="F69" s="46"/>
      <c r="G69" s="111"/>
      <c r="H69" s="110"/>
      <c r="K69" s="46"/>
      <c r="L69" s="46"/>
      <c r="M69" s="46"/>
      <c r="N69" s="46"/>
      <c r="O69" s="46"/>
      <c r="P69" s="111"/>
      <c r="Q69" s="54"/>
      <c r="Y69" s="101"/>
      <c r="Z69" s="56"/>
    </row>
    <row r="70" spans="2:26" s="44" customFormat="1" ht="9" x14ac:dyDescent="0.15">
      <c r="B70" s="46"/>
      <c r="C70" s="46"/>
      <c r="D70" s="46"/>
      <c r="E70" s="46"/>
      <c r="F70" s="46"/>
      <c r="G70" s="111"/>
      <c r="H70" s="110"/>
      <c r="K70" s="46"/>
      <c r="L70" s="46"/>
      <c r="M70" s="46"/>
      <c r="N70" s="46"/>
      <c r="O70" s="46"/>
      <c r="P70" s="111"/>
      <c r="Q70" s="54"/>
      <c r="Y70" s="101"/>
      <c r="Z70" s="56"/>
    </row>
    <row r="71" spans="2:26" s="44" customFormat="1" ht="9" x14ac:dyDescent="0.15">
      <c r="B71" s="46"/>
      <c r="C71" s="46"/>
      <c r="D71" s="46"/>
      <c r="E71" s="46"/>
      <c r="F71" s="46"/>
      <c r="G71" s="111"/>
      <c r="H71" s="110"/>
      <c r="K71" s="46"/>
      <c r="L71" s="46"/>
      <c r="M71" s="46"/>
      <c r="N71" s="46"/>
      <c r="O71" s="46"/>
      <c r="P71" s="111"/>
      <c r="Q71" s="54"/>
      <c r="Y71" s="101"/>
      <c r="Z71" s="56"/>
    </row>
    <row r="72" spans="2:26" s="44" customFormat="1" ht="9" x14ac:dyDescent="0.15">
      <c r="B72" s="46"/>
      <c r="C72" s="46"/>
      <c r="D72" s="46"/>
      <c r="E72" s="46"/>
      <c r="F72" s="46"/>
      <c r="G72" s="111"/>
      <c r="H72" s="110"/>
      <c r="K72" s="46"/>
      <c r="L72" s="46"/>
      <c r="M72" s="46"/>
      <c r="N72" s="46"/>
      <c r="O72" s="46"/>
      <c r="P72" s="111"/>
      <c r="Q72" s="54"/>
      <c r="Y72" s="101"/>
      <c r="Z72" s="56"/>
    </row>
    <row r="73" spans="2:26" s="44" customFormat="1" ht="9" x14ac:dyDescent="0.15">
      <c r="B73" s="46"/>
      <c r="C73" s="46"/>
      <c r="D73" s="46"/>
      <c r="E73" s="46"/>
      <c r="F73" s="46"/>
      <c r="G73" s="111"/>
      <c r="H73" s="110"/>
      <c r="K73" s="46"/>
      <c r="L73" s="46"/>
      <c r="M73" s="46"/>
      <c r="N73" s="46"/>
      <c r="O73" s="46"/>
      <c r="P73" s="111"/>
      <c r="Q73" s="54"/>
      <c r="Y73" s="101"/>
      <c r="Z73" s="56"/>
    </row>
    <row r="74" spans="2:26" s="44" customFormat="1" ht="9" x14ac:dyDescent="0.15">
      <c r="B74" s="46"/>
      <c r="C74" s="46"/>
      <c r="D74" s="46"/>
      <c r="E74" s="46"/>
      <c r="F74" s="46"/>
      <c r="G74" s="111"/>
      <c r="H74" s="110"/>
      <c r="K74" s="46"/>
      <c r="L74" s="46"/>
      <c r="M74" s="46"/>
      <c r="N74" s="46"/>
      <c r="O74" s="46"/>
      <c r="P74" s="111"/>
      <c r="Q74" s="54"/>
      <c r="Y74" s="101"/>
      <c r="Z74" s="56"/>
    </row>
    <row r="75" spans="2:26" s="44" customFormat="1" ht="9" x14ac:dyDescent="0.15">
      <c r="B75" s="46"/>
      <c r="C75" s="46"/>
      <c r="D75" s="46"/>
      <c r="E75" s="46"/>
      <c r="F75" s="46"/>
      <c r="G75" s="111"/>
      <c r="H75" s="110"/>
      <c r="K75" s="46"/>
      <c r="L75" s="46"/>
      <c r="M75" s="46"/>
      <c r="N75" s="46"/>
      <c r="O75" s="46"/>
      <c r="P75" s="111"/>
      <c r="Q75" s="54"/>
      <c r="Y75" s="101"/>
      <c r="Z75" s="56"/>
    </row>
    <row r="76" spans="2:26" s="44" customFormat="1" ht="9" x14ac:dyDescent="0.15">
      <c r="B76" s="46"/>
      <c r="C76" s="46"/>
      <c r="D76" s="46"/>
      <c r="E76" s="46"/>
      <c r="F76" s="46"/>
      <c r="G76" s="111"/>
      <c r="H76" s="110"/>
      <c r="K76" s="46"/>
      <c r="L76" s="46"/>
      <c r="M76" s="46"/>
      <c r="N76" s="46"/>
      <c r="O76" s="46"/>
      <c r="P76" s="111"/>
      <c r="Q76" s="54"/>
      <c r="Y76" s="101"/>
      <c r="Z76" s="56"/>
    </row>
    <row r="77" spans="2:26" s="44" customFormat="1" ht="9" x14ac:dyDescent="0.15">
      <c r="B77" s="46"/>
      <c r="C77" s="46"/>
      <c r="D77" s="46"/>
      <c r="E77" s="46"/>
      <c r="F77" s="46"/>
      <c r="G77" s="111"/>
      <c r="H77" s="110"/>
      <c r="K77" s="46"/>
      <c r="L77" s="46"/>
      <c r="M77" s="46"/>
      <c r="N77" s="46"/>
      <c r="O77" s="46"/>
      <c r="P77" s="111"/>
      <c r="Q77" s="54"/>
      <c r="Y77" s="101"/>
      <c r="Z77" s="56"/>
    </row>
    <row r="78" spans="2:26" s="44" customFormat="1" ht="9" x14ac:dyDescent="0.15">
      <c r="B78" s="46"/>
      <c r="C78" s="46"/>
      <c r="D78" s="46"/>
      <c r="E78" s="46"/>
      <c r="F78" s="46"/>
      <c r="G78" s="111"/>
      <c r="H78" s="110"/>
      <c r="K78" s="46"/>
      <c r="L78" s="46"/>
      <c r="M78" s="46"/>
      <c r="N78" s="46"/>
      <c r="O78" s="46"/>
      <c r="P78" s="111"/>
      <c r="Q78" s="54"/>
      <c r="Y78" s="101"/>
      <c r="Z78" s="56"/>
    </row>
    <row r="79" spans="2:26" s="44" customFormat="1" ht="9" x14ac:dyDescent="0.15">
      <c r="B79" s="46"/>
      <c r="C79" s="46"/>
      <c r="D79" s="46"/>
      <c r="E79" s="46"/>
      <c r="F79" s="46"/>
      <c r="G79" s="111"/>
      <c r="H79" s="110"/>
      <c r="K79" s="46"/>
      <c r="L79" s="46"/>
      <c r="M79" s="46"/>
      <c r="N79" s="46"/>
      <c r="O79" s="46"/>
      <c r="P79" s="111"/>
      <c r="Q79" s="54"/>
      <c r="Y79" s="101"/>
      <c r="Z79" s="56"/>
    </row>
    <row r="80" spans="2:26" s="44" customFormat="1" ht="9" x14ac:dyDescent="0.15">
      <c r="B80" s="46"/>
      <c r="C80" s="46"/>
      <c r="D80" s="46"/>
      <c r="E80" s="46"/>
      <c r="F80" s="46"/>
      <c r="G80" s="111"/>
      <c r="H80" s="110"/>
      <c r="K80" s="46"/>
      <c r="L80" s="46"/>
      <c r="M80" s="46"/>
      <c r="N80" s="46"/>
      <c r="O80" s="46"/>
      <c r="P80" s="111"/>
      <c r="Q80" s="54"/>
      <c r="Y80" s="101"/>
      <c r="Z80" s="56"/>
    </row>
    <row r="81" spans="2:26" s="44" customFormat="1" ht="9" x14ac:dyDescent="0.15">
      <c r="B81" s="46"/>
      <c r="C81" s="46"/>
      <c r="D81" s="46"/>
      <c r="E81" s="46"/>
      <c r="F81" s="46"/>
      <c r="G81" s="111"/>
      <c r="H81" s="110"/>
      <c r="K81" s="46"/>
      <c r="L81" s="46"/>
      <c r="M81" s="46"/>
      <c r="N81" s="46"/>
      <c r="O81" s="46"/>
      <c r="P81" s="111"/>
      <c r="Q81" s="54"/>
      <c r="Y81" s="101"/>
      <c r="Z81" s="56"/>
    </row>
    <row r="82" spans="2:26" s="44" customFormat="1" ht="9" x14ac:dyDescent="0.15">
      <c r="B82" s="46"/>
      <c r="C82" s="46"/>
      <c r="D82" s="46"/>
      <c r="E82" s="46"/>
      <c r="F82" s="46"/>
      <c r="G82" s="111"/>
      <c r="H82" s="110"/>
      <c r="K82" s="46"/>
      <c r="L82" s="46"/>
      <c r="M82" s="46"/>
      <c r="N82" s="46"/>
      <c r="O82" s="46"/>
      <c r="P82" s="111"/>
      <c r="Q82" s="54"/>
      <c r="Y82" s="101"/>
      <c r="Z82" s="56"/>
    </row>
    <row r="83" spans="2:26" s="44" customFormat="1" ht="9" x14ac:dyDescent="0.15">
      <c r="B83" s="46"/>
      <c r="C83" s="46"/>
      <c r="D83" s="46"/>
      <c r="E83" s="46"/>
      <c r="F83" s="46"/>
      <c r="G83" s="111"/>
      <c r="H83" s="110"/>
      <c r="K83" s="46"/>
      <c r="L83" s="46"/>
      <c r="M83" s="46"/>
      <c r="N83" s="46"/>
      <c r="O83" s="46"/>
      <c r="P83" s="111"/>
      <c r="Q83" s="54"/>
      <c r="Y83" s="101"/>
      <c r="Z83" s="56"/>
    </row>
    <row r="84" spans="2:26" s="44" customFormat="1" ht="9" x14ac:dyDescent="0.15">
      <c r="B84" s="46"/>
      <c r="C84" s="46"/>
      <c r="D84" s="46"/>
      <c r="E84" s="46"/>
      <c r="F84" s="46"/>
      <c r="G84" s="111"/>
      <c r="H84" s="110"/>
      <c r="K84" s="46"/>
      <c r="L84" s="46"/>
      <c r="M84" s="46"/>
      <c r="N84" s="46"/>
      <c r="O84" s="46"/>
      <c r="P84" s="111"/>
      <c r="Q84" s="54"/>
      <c r="Y84" s="101"/>
      <c r="Z84" s="56"/>
    </row>
    <row r="85" spans="2:26" s="44" customFormat="1" ht="9" x14ac:dyDescent="0.15">
      <c r="B85" s="46"/>
      <c r="C85" s="46"/>
      <c r="D85" s="46"/>
      <c r="E85" s="46"/>
      <c r="F85" s="46"/>
      <c r="G85" s="111"/>
      <c r="H85" s="110"/>
      <c r="K85" s="46"/>
      <c r="L85" s="46"/>
      <c r="M85" s="46"/>
      <c r="N85" s="46"/>
      <c r="O85" s="46"/>
      <c r="P85" s="111"/>
      <c r="Q85" s="54"/>
      <c r="Y85" s="101"/>
      <c r="Z85" s="56"/>
    </row>
    <row r="86" spans="2:26" s="44" customFormat="1" ht="9" x14ac:dyDescent="0.15">
      <c r="B86" s="46"/>
      <c r="C86" s="46"/>
      <c r="D86" s="46"/>
      <c r="E86" s="46"/>
      <c r="F86" s="46"/>
      <c r="G86" s="111"/>
      <c r="H86" s="110"/>
      <c r="K86" s="46"/>
      <c r="L86" s="46"/>
      <c r="M86" s="46"/>
      <c r="N86" s="46"/>
      <c r="O86" s="46"/>
      <c r="P86" s="111"/>
      <c r="Q86" s="54"/>
      <c r="Y86" s="101"/>
      <c r="Z86" s="56"/>
    </row>
    <row r="87" spans="2:26" s="44" customFormat="1" ht="9" x14ac:dyDescent="0.15">
      <c r="B87" s="46"/>
      <c r="C87" s="46"/>
      <c r="D87" s="46"/>
      <c r="E87" s="46"/>
      <c r="F87" s="46"/>
      <c r="G87" s="111"/>
      <c r="H87" s="110"/>
      <c r="K87" s="46"/>
      <c r="L87" s="46"/>
      <c r="M87" s="46"/>
      <c r="N87" s="46"/>
      <c r="O87" s="46"/>
      <c r="P87" s="111"/>
      <c r="Q87" s="54"/>
      <c r="Y87" s="101"/>
      <c r="Z87" s="56"/>
    </row>
    <row r="88" spans="2:26" s="44" customFormat="1" ht="9" x14ac:dyDescent="0.15">
      <c r="B88" s="46"/>
      <c r="C88" s="46"/>
      <c r="D88" s="46"/>
      <c r="E88" s="46"/>
      <c r="F88" s="46"/>
      <c r="G88" s="111"/>
      <c r="H88" s="110"/>
      <c r="K88" s="46"/>
      <c r="L88" s="46"/>
      <c r="M88" s="46"/>
      <c r="N88" s="46"/>
      <c r="O88" s="46"/>
      <c r="P88" s="111"/>
      <c r="Q88" s="54"/>
      <c r="Y88" s="101"/>
      <c r="Z88" s="56"/>
    </row>
    <row r="89" spans="2:26" s="44" customFormat="1" ht="9" x14ac:dyDescent="0.15">
      <c r="B89" s="46"/>
      <c r="C89" s="46"/>
      <c r="D89" s="46"/>
      <c r="E89" s="46"/>
      <c r="F89" s="46"/>
      <c r="G89" s="111"/>
      <c r="H89" s="110"/>
      <c r="K89" s="46"/>
      <c r="L89" s="46"/>
      <c r="M89" s="46"/>
      <c r="N89" s="46"/>
      <c r="O89" s="46"/>
      <c r="P89" s="111"/>
      <c r="Q89" s="54"/>
      <c r="Y89" s="101"/>
      <c r="Z89" s="56"/>
    </row>
    <row r="90" spans="2:26" s="44" customFormat="1" ht="9" x14ac:dyDescent="0.15">
      <c r="B90" s="46"/>
      <c r="C90" s="46"/>
      <c r="D90" s="46"/>
      <c r="E90" s="46"/>
      <c r="F90" s="46"/>
      <c r="G90" s="111"/>
      <c r="H90" s="110"/>
      <c r="K90" s="46"/>
      <c r="L90" s="46"/>
      <c r="M90" s="46"/>
      <c r="N90" s="46"/>
      <c r="O90" s="46"/>
      <c r="P90" s="111"/>
      <c r="Q90" s="54"/>
      <c r="Y90" s="101"/>
      <c r="Z90" s="56"/>
    </row>
    <row r="91" spans="2:26" s="44" customFormat="1" ht="9" x14ac:dyDescent="0.15">
      <c r="B91" s="46"/>
      <c r="C91" s="46"/>
      <c r="D91" s="46"/>
      <c r="E91" s="46"/>
      <c r="F91" s="46"/>
      <c r="G91" s="111"/>
      <c r="H91" s="110"/>
      <c r="K91" s="46"/>
      <c r="L91" s="46"/>
      <c r="M91" s="46"/>
      <c r="N91" s="46"/>
      <c r="O91" s="46"/>
      <c r="P91" s="111"/>
      <c r="Q91" s="54"/>
      <c r="Y91" s="101"/>
      <c r="Z91" s="56"/>
    </row>
    <row r="92" spans="2:26" s="44" customFormat="1" ht="9" x14ac:dyDescent="0.15">
      <c r="B92" s="46"/>
      <c r="C92" s="46"/>
      <c r="D92" s="46"/>
      <c r="E92" s="46"/>
      <c r="F92" s="46"/>
      <c r="G92" s="111"/>
      <c r="H92" s="110"/>
      <c r="K92" s="46"/>
      <c r="L92" s="46"/>
      <c r="M92" s="46"/>
      <c r="N92" s="46"/>
      <c r="O92" s="46"/>
      <c r="P92" s="111"/>
      <c r="Q92" s="54"/>
      <c r="Y92" s="101"/>
      <c r="Z92" s="56"/>
    </row>
    <row r="93" spans="2:26" s="44" customFormat="1" ht="9" x14ac:dyDescent="0.15">
      <c r="B93" s="46"/>
      <c r="C93" s="46"/>
      <c r="D93" s="46"/>
      <c r="E93" s="46"/>
      <c r="F93" s="46"/>
      <c r="G93" s="111"/>
      <c r="H93" s="110"/>
      <c r="K93" s="46"/>
      <c r="L93" s="46"/>
      <c r="M93" s="46"/>
      <c r="N93" s="46"/>
      <c r="O93" s="46"/>
      <c r="P93" s="111"/>
      <c r="Q93" s="54"/>
      <c r="Y93" s="101"/>
      <c r="Z93" s="56"/>
    </row>
    <row r="94" spans="2:26" s="44" customFormat="1" ht="9" x14ac:dyDescent="0.15">
      <c r="B94" s="46"/>
      <c r="C94" s="46"/>
      <c r="D94" s="46"/>
      <c r="E94" s="46"/>
      <c r="F94" s="46"/>
      <c r="G94" s="111"/>
      <c r="H94" s="110"/>
      <c r="K94" s="46"/>
      <c r="L94" s="46"/>
      <c r="M94" s="46"/>
      <c r="N94" s="46"/>
      <c r="O94" s="46"/>
      <c r="P94" s="111"/>
      <c r="Q94" s="54"/>
      <c r="Y94" s="101"/>
      <c r="Z94" s="56"/>
    </row>
    <row r="95" spans="2:26" s="44" customFormat="1" ht="9" x14ac:dyDescent="0.15">
      <c r="B95" s="46"/>
      <c r="C95" s="46"/>
      <c r="D95" s="46"/>
      <c r="E95" s="46"/>
      <c r="F95" s="46"/>
      <c r="G95" s="111"/>
      <c r="H95" s="110"/>
      <c r="K95" s="46"/>
      <c r="L95" s="46"/>
      <c r="M95" s="46"/>
      <c r="N95" s="46"/>
      <c r="O95" s="46"/>
      <c r="P95" s="111"/>
      <c r="Q95" s="54"/>
      <c r="Y95" s="101"/>
      <c r="Z95" s="56"/>
    </row>
    <row r="96" spans="2:26" s="44" customFormat="1" ht="9" x14ac:dyDescent="0.15">
      <c r="B96" s="46"/>
      <c r="C96" s="46"/>
      <c r="D96" s="46"/>
      <c r="E96" s="46"/>
      <c r="F96" s="46"/>
      <c r="G96" s="111"/>
      <c r="H96" s="110"/>
      <c r="K96" s="46"/>
      <c r="L96" s="46"/>
      <c r="M96" s="46"/>
      <c r="N96" s="46"/>
      <c r="O96" s="46"/>
      <c r="P96" s="111"/>
      <c r="Q96" s="54"/>
      <c r="Y96" s="101"/>
      <c r="Z96" s="56"/>
    </row>
    <row r="97" spans="2:26" s="44" customFormat="1" ht="9" x14ac:dyDescent="0.15">
      <c r="B97" s="46"/>
      <c r="C97" s="46"/>
      <c r="D97" s="46"/>
      <c r="E97" s="46"/>
      <c r="F97" s="46"/>
      <c r="G97" s="111"/>
      <c r="H97" s="110"/>
      <c r="K97" s="46"/>
      <c r="L97" s="46"/>
      <c r="M97" s="46"/>
      <c r="N97" s="46"/>
      <c r="O97" s="46"/>
      <c r="P97" s="111"/>
      <c r="Q97" s="54"/>
      <c r="Y97" s="101"/>
      <c r="Z97" s="56"/>
    </row>
    <row r="98" spans="2:26" s="44" customFormat="1" ht="9" x14ac:dyDescent="0.15">
      <c r="B98" s="46"/>
      <c r="C98" s="46"/>
      <c r="D98" s="46"/>
      <c r="E98" s="46"/>
      <c r="F98" s="46"/>
      <c r="G98" s="111"/>
      <c r="H98" s="110"/>
      <c r="K98" s="46"/>
      <c r="L98" s="46"/>
      <c r="M98" s="46"/>
      <c r="N98" s="46"/>
      <c r="O98" s="46"/>
      <c r="P98" s="111"/>
      <c r="Q98" s="54"/>
      <c r="Y98" s="101"/>
      <c r="Z98" s="56"/>
    </row>
    <row r="99" spans="2:26" s="44" customFormat="1" ht="9" x14ac:dyDescent="0.15">
      <c r="B99" s="46"/>
      <c r="C99" s="46"/>
      <c r="D99" s="46"/>
      <c r="E99" s="46"/>
      <c r="F99" s="46"/>
      <c r="G99" s="111"/>
      <c r="H99" s="110"/>
      <c r="K99" s="46"/>
      <c r="L99" s="46"/>
      <c r="M99" s="46"/>
      <c r="N99" s="46"/>
      <c r="O99" s="46"/>
      <c r="P99" s="111"/>
      <c r="Q99" s="54"/>
      <c r="Y99" s="101"/>
      <c r="Z99" s="56"/>
    </row>
    <row r="100" spans="2:26" s="44" customFormat="1" ht="9" x14ac:dyDescent="0.15">
      <c r="B100" s="46"/>
      <c r="C100" s="46"/>
      <c r="D100" s="46"/>
      <c r="E100" s="46"/>
      <c r="F100" s="46"/>
      <c r="G100" s="111"/>
      <c r="H100" s="110"/>
      <c r="K100" s="46"/>
      <c r="L100" s="46"/>
      <c r="M100" s="46"/>
      <c r="N100" s="46"/>
      <c r="O100" s="46"/>
      <c r="P100" s="111"/>
      <c r="Q100" s="54"/>
      <c r="Y100" s="101"/>
      <c r="Z100" s="56"/>
    </row>
    <row r="101" spans="2:26" s="44" customFormat="1" ht="9" x14ac:dyDescent="0.15">
      <c r="B101" s="46"/>
      <c r="C101" s="46"/>
      <c r="D101" s="46"/>
      <c r="E101" s="46"/>
      <c r="F101" s="46"/>
      <c r="G101" s="111"/>
      <c r="H101" s="110"/>
      <c r="K101" s="46"/>
      <c r="L101" s="46"/>
      <c r="M101" s="46"/>
      <c r="N101" s="46"/>
      <c r="O101" s="46"/>
      <c r="P101" s="111"/>
      <c r="Q101" s="54"/>
      <c r="Y101" s="101"/>
      <c r="Z101" s="56"/>
    </row>
    <row r="102" spans="2:26" s="44" customFormat="1" ht="9" x14ac:dyDescent="0.15">
      <c r="B102" s="46"/>
      <c r="C102" s="46"/>
      <c r="D102" s="46"/>
      <c r="E102" s="46"/>
      <c r="F102" s="46"/>
      <c r="G102" s="111"/>
      <c r="H102" s="110"/>
      <c r="K102" s="46"/>
      <c r="L102" s="46"/>
      <c r="M102" s="46"/>
      <c r="N102" s="46"/>
      <c r="O102" s="46"/>
      <c r="P102" s="111"/>
      <c r="Q102" s="54"/>
      <c r="Y102" s="101"/>
      <c r="Z102" s="56"/>
    </row>
    <row r="103" spans="2:26" s="44" customFormat="1" ht="9" x14ac:dyDescent="0.15">
      <c r="B103" s="46"/>
      <c r="C103" s="46"/>
      <c r="D103" s="46"/>
      <c r="E103" s="46"/>
      <c r="F103" s="46"/>
      <c r="G103" s="111"/>
      <c r="H103" s="110"/>
      <c r="K103" s="46"/>
      <c r="L103" s="46"/>
      <c r="M103" s="46"/>
      <c r="N103" s="46"/>
      <c r="O103" s="46"/>
      <c r="P103" s="111"/>
      <c r="Q103" s="54"/>
      <c r="Y103" s="101"/>
      <c r="Z103" s="56"/>
    </row>
    <row r="104" spans="2:26" s="44" customFormat="1" ht="9" x14ac:dyDescent="0.15">
      <c r="B104" s="46"/>
      <c r="C104" s="46"/>
      <c r="D104" s="46"/>
      <c r="E104" s="46"/>
      <c r="F104" s="46"/>
      <c r="G104" s="111"/>
      <c r="H104" s="110"/>
      <c r="K104" s="46"/>
      <c r="L104" s="46"/>
      <c r="M104" s="46"/>
      <c r="N104" s="46"/>
      <c r="O104" s="46"/>
      <c r="P104" s="111"/>
      <c r="Q104" s="54"/>
      <c r="Y104" s="101"/>
      <c r="Z104" s="56"/>
    </row>
    <row r="105" spans="2:26" s="44" customFormat="1" ht="9" x14ac:dyDescent="0.15">
      <c r="B105" s="46"/>
      <c r="C105" s="46"/>
      <c r="D105" s="46"/>
      <c r="E105" s="46"/>
      <c r="F105" s="46"/>
      <c r="G105" s="111"/>
      <c r="H105" s="110"/>
      <c r="K105" s="46"/>
      <c r="L105" s="46"/>
      <c r="M105" s="46"/>
      <c r="N105" s="46"/>
      <c r="O105" s="46"/>
      <c r="P105" s="111"/>
      <c r="Q105" s="54"/>
      <c r="Y105" s="101"/>
      <c r="Z105" s="56"/>
    </row>
    <row r="106" spans="2:26" s="44" customFormat="1" ht="9" x14ac:dyDescent="0.15">
      <c r="B106" s="46"/>
      <c r="C106" s="46"/>
      <c r="D106" s="46"/>
      <c r="E106" s="46"/>
      <c r="F106" s="46"/>
      <c r="G106" s="111"/>
      <c r="H106" s="110"/>
      <c r="K106" s="46"/>
      <c r="L106" s="46"/>
      <c r="M106" s="46"/>
      <c r="N106" s="46"/>
      <c r="O106" s="46"/>
      <c r="P106" s="111"/>
      <c r="Q106" s="54"/>
      <c r="Y106" s="101"/>
      <c r="Z106" s="56"/>
    </row>
    <row r="107" spans="2:26" s="44" customFormat="1" ht="9" x14ac:dyDescent="0.15">
      <c r="B107" s="46"/>
      <c r="C107" s="46"/>
      <c r="D107" s="46"/>
      <c r="E107" s="46"/>
      <c r="F107" s="46"/>
      <c r="G107" s="111"/>
      <c r="H107" s="110"/>
      <c r="K107" s="46"/>
      <c r="L107" s="46"/>
      <c r="M107" s="46"/>
      <c r="N107" s="46"/>
      <c r="O107" s="46"/>
      <c r="P107" s="111"/>
      <c r="Q107" s="54"/>
      <c r="Y107" s="101"/>
      <c r="Z107" s="56"/>
    </row>
    <row r="108" spans="2:26" s="44" customFormat="1" ht="9" x14ac:dyDescent="0.15">
      <c r="B108" s="46"/>
      <c r="C108" s="46"/>
      <c r="D108" s="46"/>
      <c r="E108" s="46"/>
      <c r="F108" s="46"/>
      <c r="G108" s="111"/>
      <c r="H108" s="110"/>
      <c r="K108" s="46"/>
      <c r="L108" s="46"/>
      <c r="M108" s="46"/>
      <c r="N108" s="46"/>
      <c r="O108" s="46"/>
      <c r="P108" s="111"/>
      <c r="Q108" s="54"/>
      <c r="Y108" s="101"/>
      <c r="Z108" s="56"/>
    </row>
    <row r="109" spans="2:26" s="44" customFormat="1" ht="9" x14ac:dyDescent="0.15">
      <c r="B109" s="46"/>
      <c r="C109" s="46"/>
      <c r="D109" s="46"/>
      <c r="E109" s="46"/>
      <c r="F109" s="46"/>
      <c r="G109" s="111"/>
      <c r="H109" s="110"/>
      <c r="K109" s="46"/>
      <c r="L109" s="46"/>
      <c r="M109" s="46"/>
      <c r="N109" s="46"/>
      <c r="O109" s="46"/>
      <c r="P109" s="111"/>
      <c r="Q109" s="54"/>
      <c r="Y109" s="101"/>
      <c r="Z109" s="56"/>
    </row>
    <row r="110" spans="2:26" s="44" customFormat="1" ht="9" x14ac:dyDescent="0.15">
      <c r="B110" s="46"/>
      <c r="C110" s="46"/>
      <c r="D110" s="46"/>
      <c r="E110" s="46"/>
      <c r="F110" s="46"/>
      <c r="G110" s="111"/>
      <c r="H110" s="110"/>
      <c r="K110" s="46"/>
      <c r="L110" s="46"/>
      <c r="M110" s="46"/>
      <c r="N110" s="46"/>
      <c r="O110" s="46"/>
      <c r="P110" s="111"/>
      <c r="Q110" s="54"/>
      <c r="Y110" s="101"/>
      <c r="Z110" s="56"/>
    </row>
    <row r="111" spans="2:26" s="44" customFormat="1" ht="9" x14ac:dyDescent="0.15">
      <c r="B111" s="46"/>
      <c r="C111" s="46"/>
      <c r="D111" s="46"/>
      <c r="E111" s="46"/>
      <c r="F111" s="46"/>
      <c r="G111" s="111"/>
      <c r="H111" s="110"/>
      <c r="K111" s="46"/>
      <c r="L111" s="46"/>
      <c r="M111" s="46"/>
      <c r="N111" s="46"/>
      <c r="O111" s="46"/>
      <c r="P111" s="111"/>
      <c r="Q111" s="54"/>
      <c r="Y111" s="101"/>
      <c r="Z111" s="56"/>
    </row>
    <row r="112" spans="2:26" s="44" customFormat="1" ht="9" x14ac:dyDescent="0.15">
      <c r="B112" s="46"/>
      <c r="C112" s="46"/>
      <c r="D112" s="46"/>
      <c r="E112" s="46"/>
      <c r="F112" s="46"/>
      <c r="G112" s="111"/>
      <c r="H112" s="110"/>
      <c r="K112" s="46"/>
      <c r="L112" s="46"/>
      <c r="M112" s="46"/>
      <c r="N112" s="46"/>
      <c r="O112" s="46"/>
      <c r="P112" s="111"/>
      <c r="Q112" s="54"/>
      <c r="Y112" s="101"/>
      <c r="Z112" s="56"/>
    </row>
    <row r="113" spans="2:26" s="44" customFormat="1" ht="9" x14ac:dyDescent="0.15">
      <c r="B113" s="46"/>
      <c r="C113" s="46"/>
      <c r="D113" s="46"/>
      <c r="E113" s="46"/>
      <c r="F113" s="46"/>
      <c r="G113" s="111"/>
      <c r="H113" s="110"/>
      <c r="K113" s="46"/>
      <c r="L113" s="46"/>
      <c r="M113" s="46"/>
      <c r="N113" s="46"/>
      <c r="O113" s="46"/>
      <c r="P113" s="111"/>
      <c r="Q113" s="54"/>
      <c r="Y113" s="101"/>
      <c r="Z113" s="56"/>
    </row>
    <row r="114" spans="2:26" s="44" customFormat="1" ht="9" x14ac:dyDescent="0.15">
      <c r="B114" s="46"/>
      <c r="C114" s="46"/>
      <c r="D114" s="46"/>
      <c r="E114" s="46"/>
      <c r="F114" s="46"/>
      <c r="G114" s="111"/>
      <c r="H114" s="110"/>
      <c r="K114" s="46"/>
      <c r="L114" s="46"/>
      <c r="M114" s="46"/>
      <c r="N114" s="46"/>
      <c r="O114" s="46"/>
      <c r="P114" s="111"/>
      <c r="Q114" s="54"/>
      <c r="Y114" s="101"/>
      <c r="Z114" s="56"/>
    </row>
    <row r="115" spans="2:26" s="44" customFormat="1" ht="9" x14ac:dyDescent="0.15">
      <c r="B115" s="46"/>
      <c r="C115" s="46"/>
      <c r="D115" s="46"/>
      <c r="E115" s="46"/>
      <c r="F115" s="46"/>
      <c r="G115" s="111"/>
      <c r="H115" s="110"/>
      <c r="K115" s="46"/>
      <c r="L115" s="46"/>
      <c r="M115" s="46"/>
      <c r="N115" s="46"/>
      <c r="O115" s="46"/>
      <c r="P115" s="111"/>
      <c r="Q115" s="54"/>
      <c r="Y115" s="101"/>
      <c r="Z115" s="56"/>
    </row>
    <row r="116" spans="2:26" s="44" customFormat="1" ht="9" x14ac:dyDescent="0.15">
      <c r="B116" s="46"/>
      <c r="C116" s="46"/>
      <c r="D116" s="46"/>
      <c r="E116" s="46"/>
      <c r="F116" s="46"/>
      <c r="G116" s="111"/>
      <c r="H116" s="110"/>
      <c r="K116" s="46"/>
      <c r="L116" s="46"/>
      <c r="M116" s="46"/>
      <c r="N116" s="46"/>
      <c r="O116" s="46"/>
      <c r="P116" s="111"/>
      <c r="Q116" s="54"/>
      <c r="Y116" s="101"/>
      <c r="Z116" s="56"/>
    </row>
    <row r="117" spans="2:26" s="44" customFormat="1" ht="9" x14ac:dyDescent="0.15">
      <c r="B117" s="46"/>
      <c r="C117" s="46"/>
      <c r="D117" s="46"/>
      <c r="E117" s="46"/>
      <c r="F117" s="46"/>
      <c r="G117" s="111"/>
      <c r="H117" s="110"/>
      <c r="K117" s="46"/>
      <c r="L117" s="46"/>
      <c r="M117" s="46"/>
      <c r="N117" s="46"/>
      <c r="O117" s="46"/>
      <c r="P117" s="111"/>
      <c r="Q117" s="54"/>
      <c r="Y117" s="101"/>
      <c r="Z117" s="56"/>
    </row>
    <row r="118" spans="2:26" s="44" customFormat="1" ht="9" x14ac:dyDescent="0.15">
      <c r="B118" s="46"/>
      <c r="C118" s="46"/>
      <c r="D118" s="46"/>
      <c r="E118" s="46"/>
      <c r="F118" s="46"/>
      <c r="G118" s="111"/>
      <c r="H118" s="110"/>
      <c r="K118" s="46"/>
      <c r="L118" s="46"/>
      <c r="M118" s="46"/>
      <c r="N118" s="46"/>
      <c r="O118" s="46"/>
      <c r="P118" s="111"/>
      <c r="Q118" s="54"/>
      <c r="Y118" s="101"/>
      <c r="Z118" s="56"/>
    </row>
    <row r="119" spans="2:26" s="44" customFormat="1" ht="9" x14ac:dyDescent="0.15">
      <c r="B119" s="46"/>
      <c r="C119" s="46"/>
      <c r="D119" s="46"/>
      <c r="E119" s="46"/>
      <c r="F119" s="46"/>
      <c r="G119" s="111"/>
      <c r="H119" s="110"/>
      <c r="K119" s="46"/>
      <c r="L119" s="46"/>
      <c r="M119" s="46"/>
      <c r="N119" s="46"/>
      <c r="O119" s="46"/>
      <c r="P119" s="111"/>
      <c r="Q119" s="54"/>
      <c r="Y119" s="101"/>
      <c r="Z119" s="56"/>
    </row>
    <row r="120" spans="2:26" s="44" customFormat="1" ht="9" x14ac:dyDescent="0.15">
      <c r="B120" s="46"/>
      <c r="C120" s="46"/>
      <c r="D120" s="46"/>
      <c r="E120" s="46"/>
      <c r="F120" s="46"/>
      <c r="G120" s="111"/>
      <c r="H120" s="110"/>
      <c r="K120" s="46"/>
      <c r="L120" s="46"/>
      <c r="M120" s="46"/>
      <c r="N120" s="46"/>
      <c r="O120" s="46"/>
      <c r="P120" s="111"/>
      <c r="Q120" s="54"/>
      <c r="Y120" s="101"/>
      <c r="Z120" s="56"/>
    </row>
    <row r="121" spans="2:26" s="44" customFormat="1" ht="9" x14ac:dyDescent="0.15">
      <c r="B121" s="46"/>
      <c r="C121" s="46"/>
      <c r="D121" s="46"/>
      <c r="E121" s="46"/>
      <c r="F121" s="46"/>
      <c r="G121" s="111"/>
      <c r="H121" s="110"/>
      <c r="K121" s="46"/>
      <c r="L121" s="46"/>
      <c r="M121" s="46"/>
      <c r="N121" s="46"/>
      <c r="O121" s="46"/>
      <c r="P121" s="111"/>
      <c r="Q121" s="54"/>
      <c r="Y121" s="101"/>
      <c r="Z121" s="56"/>
    </row>
    <row r="122" spans="2:26" s="44" customFormat="1" ht="9" x14ac:dyDescent="0.15">
      <c r="B122" s="46"/>
      <c r="C122" s="46"/>
      <c r="D122" s="46"/>
      <c r="E122" s="46"/>
      <c r="F122" s="46"/>
      <c r="G122" s="111"/>
      <c r="H122" s="110"/>
      <c r="K122" s="46"/>
      <c r="L122" s="46"/>
      <c r="M122" s="46"/>
      <c r="N122" s="46"/>
      <c r="O122" s="46"/>
      <c r="P122" s="111"/>
      <c r="Q122" s="54"/>
      <c r="Y122" s="101"/>
      <c r="Z122" s="56"/>
    </row>
    <row r="123" spans="2:26" s="44" customFormat="1" ht="9" x14ac:dyDescent="0.15">
      <c r="B123" s="46"/>
      <c r="C123" s="46"/>
      <c r="D123" s="46"/>
      <c r="E123" s="46"/>
      <c r="F123" s="46"/>
      <c r="G123" s="111"/>
      <c r="H123" s="110"/>
      <c r="K123" s="46"/>
      <c r="L123" s="46"/>
      <c r="M123" s="46"/>
      <c r="N123" s="46"/>
      <c r="O123" s="46"/>
      <c r="P123" s="111"/>
      <c r="Q123" s="54"/>
      <c r="Y123" s="101"/>
      <c r="Z123" s="56"/>
    </row>
    <row r="124" spans="2:26" s="44" customFormat="1" ht="9" x14ac:dyDescent="0.15">
      <c r="B124" s="46"/>
      <c r="C124" s="46"/>
      <c r="D124" s="46"/>
      <c r="E124" s="46"/>
      <c r="F124" s="46"/>
      <c r="G124" s="111"/>
      <c r="H124" s="110"/>
      <c r="K124" s="46"/>
      <c r="L124" s="46"/>
      <c r="M124" s="46"/>
      <c r="N124" s="46"/>
      <c r="O124" s="46"/>
      <c r="P124" s="111"/>
      <c r="Q124" s="54"/>
      <c r="Y124" s="101"/>
      <c r="Z124" s="56"/>
    </row>
    <row r="125" spans="2:26" s="44" customFormat="1" ht="9" x14ac:dyDescent="0.15">
      <c r="B125" s="46"/>
      <c r="C125" s="46"/>
      <c r="D125" s="46"/>
      <c r="E125" s="46"/>
      <c r="F125" s="46"/>
      <c r="G125" s="111"/>
      <c r="H125" s="110"/>
      <c r="K125" s="46"/>
      <c r="L125" s="46"/>
      <c r="M125" s="46"/>
      <c r="N125" s="46"/>
      <c r="O125" s="46"/>
      <c r="P125" s="111"/>
      <c r="Q125" s="54"/>
      <c r="Y125" s="101"/>
      <c r="Z125" s="56"/>
    </row>
    <row r="126" spans="2:26" s="44" customFormat="1" ht="9" x14ac:dyDescent="0.15">
      <c r="B126" s="46"/>
      <c r="C126" s="46"/>
      <c r="D126" s="46"/>
      <c r="E126" s="46"/>
      <c r="F126" s="46"/>
      <c r="G126" s="111"/>
      <c r="H126" s="110"/>
      <c r="K126" s="46"/>
      <c r="L126" s="46"/>
      <c r="M126" s="46"/>
      <c r="N126" s="46"/>
      <c r="O126" s="46"/>
      <c r="P126" s="111"/>
      <c r="Q126" s="54"/>
      <c r="Y126" s="101"/>
      <c r="Z126" s="56"/>
    </row>
    <row r="127" spans="2:26" s="44" customFormat="1" ht="9" x14ac:dyDescent="0.15">
      <c r="B127" s="46"/>
      <c r="C127" s="46"/>
      <c r="D127" s="46"/>
      <c r="E127" s="46"/>
      <c r="F127" s="46"/>
      <c r="G127" s="111"/>
      <c r="H127" s="110"/>
      <c r="K127" s="46"/>
      <c r="L127" s="46"/>
      <c r="M127" s="46"/>
      <c r="N127" s="46"/>
      <c r="O127" s="46"/>
      <c r="P127" s="111"/>
      <c r="Q127" s="54"/>
      <c r="Y127" s="101"/>
      <c r="Z127" s="56"/>
    </row>
    <row r="128" spans="2:26" s="44" customFormat="1" ht="9" x14ac:dyDescent="0.15">
      <c r="B128" s="46"/>
      <c r="C128" s="46"/>
      <c r="D128" s="46"/>
      <c r="E128" s="46"/>
      <c r="F128" s="46"/>
      <c r="G128" s="111"/>
      <c r="H128" s="110"/>
      <c r="K128" s="46"/>
      <c r="L128" s="46"/>
      <c r="M128" s="46"/>
      <c r="N128" s="46"/>
      <c r="O128" s="46"/>
      <c r="P128" s="111"/>
      <c r="Q128" s="54"/>
      <c r="Y128" s="101"/>
      <c r="Z128" s="56"/>
    </row>
    <row r="129" spans="2:26" s="44" customFormat="1" ht="9" x14ac:dyDescent="0.15">
      <c r="B129" s="46"/>
      <c r="C129" s="46"/>
      <c r="D129" s="46"/>
      <c r="E129" s="46"/>
      <c r="F129" s="46"/>
      <c r="G129" s="111"/>
      <c r="H129" s="110"/>
      <c r="K129" s="46"/>
      <c r="L129" s="46"/>
      <c r="M129" s="46"/>
      <c r="N129" s="46"/>
      <c r="O129" s="46"/>
      <c r="P129" s="111"/>
      <c r="Q129" s="54"/>
      <c r="Y129" s="101"/>
      <c r="Z129" s="56"/>
    </row>
    <row r="130" spans="2:26" s="44" customFormat="1" ht="9" x14ac:dyDescent="0.15">
      <c r="B130" s="46"/>
      <c r="C130" s="46"/>
      <c r="D130" s="46"/>
      <c r="E130" s="46"/>
      <c r="F130" s="46"/>
      <c r="G130" s="111"/>
      <c r="H130" s="110"/>
      <c r="K130" s="46"/>
      <c r="L130" s="46"/>
      <c r="M130" s="46"/>
      <c r="N130" s="46"/>
      <c r="O130" s="46"/>
      <c r="P130" s="111"/>
      <c r="Q130" s="54"/>
      <c r="Y130" s="101"/>
      <c r="Z130" s="56"/>
    </row>
    <row r="131" spans="2:26" s="44" customFormat="1" ht="9" x14ac:dyDescent="0.15">
      <c r="B131" s="46"/>
      <c r="C131" s="46"/>
      <c r="D131" s="46"/>
      <c r="E131" s="46"/>
      <c r="F131" s="46"/>
      <c r="G131" s="111"/>
      <c r="H131" s="110"/>
      <c r="K131" s="46"/>
      <c r="L131" s="46"/>
      <c r="M131" s="46"/>
      <c r="N131" s="46"/>
      <c r="O131" s="46"/>
      <c r="P131" s="111"/>
      <c r="Q131" s="54"/>
      <c r="Y131" s="101"/>
      <c r="Z131" s="56"/>
    </row>
    <row r="132" spans="2:26" s="44" customFormat="1" ht="9" x14ac:dyDescent="0.15">
      <c r="B132" s="46"/>
      <c r="C132" s="46"/>
      <c r="D132" s="46"/>
      <c r="E132" s="46"/>
      <c r="F132" s="46"/>
      <c r="G132" s="111"/>
      <c r="H132" s="110"/>
      <c r="K132" s="46"/>
      <c r="L132" s="46"/>
      <c r="M132" s="46"/>
      <c r="N132" s="46"/>
      <c r="O132" s="46"/>
      <c r="P132" s="111"/>
      <c r="Q132" s="54"/>
      <c r="Y132" s="101"/>
      <c r="Z132" s="56"/>
    </row>
    <row r="133" spans="2:26" s="44" customFormat="1" ht="9" x14ac:dyDescent="0.15">
      <c r="B133" s="46"/>
      <c r="C133" s="46"/>
      <c r="D133" s="46"/>
      <c r="E133" s="46"/>
      <c r="F133" s="46"/>
      <c r="G133" s="111"/>
      <c r="H133" s="110"/>
      <c r="K133" s="46"/>
      <c r="L133" s="46"/>
      <c r="M133" s="46"/>
      <c r="N133" s="46"/>
      <c r="O133" s="46"/>
      <c r="P133" s="111"/>
      <c r="Q133" s="54"/>
      <c r="Y133" s="101"/>
      <c r="Z133" s="56"/>
    </row>
    <row r="134" spans="2:26" s="44" customFormat="1" ht="9" x14ac:dyDescent="0.15">
      <c r="B134" s="46"/>
      <c r="C134" s="46"/>
      <c r="D134" s="46"/>
      <c r="E134" s="46"/>
      <c r="F134" s="46"/>
      <c r="G134" s="111"/>
      <c r="H134" s="110"/>
      <c r="K134" s="46"/>
      <c r="L134" s="46"/>
      <c r="M134" s="46"/>
      <c r="N134" s="46"/>
      <c r="O134" s="46"/>
      <c r="P134" s="111"/>
      <c r="Q134" s="54"/>
      <c r="Y134" s="101"/>
      <c r="Z134" s="56"/>
    </row>
    <row r="135" spans="2:26" s="44" customFormat="1" ht="9" x14ac:dyDescent="0.15">
      <c r="B135" s="46"/>
      <c r="C135" s="46"/>
      <c r="D135" s="46"/>
      <c r="E135" s="46"/>
      <c r="F135" s="46"/>
      <c r="G135" s="111"/>
      <c r="H135" s="110"/>
      <c r="K135" s="46"/>
      <c r="L135" s="46"/>
      <c r="M135" s="46"/>
      <c r="N135" s="46"/>
      <c r="O135" s="46"/>
      <c r="P135" s="111"/>
      <c r="Q135" s="54"/>
      <c r="Y135" s="101"/>
      <c r="Z135" s="56"/>
    </row>
    <row r="136" spans="2:26" s="44" customFormat="1" ht="9" x14ac:dyDescent="0.15">
      <c r="B136" s="46"/>
      <c r="C136" s="46"/>
      <c r="D136" s="46"/>
      <c r="E136" s="46"/>
      <c r="F136" s="46"/>
      <c r="G136" s="111"/>
      <c r="H136" s="110"/>
      <c r="K136" s="46"/>
      <c r="L136" s="46"/>
      <c r="M136" s="46"/>
      <c r="N136" s="46"/>
      <c r="O136" s="46"/>
      <c r="P136" s="111"/>
      <c r="Q136" s="54"/>
      <c r="Y136" s="101"/>
      <c r="Z136" s="56"/>
    </row>
    <row r="137" spans="2:26" s="44" customFormat="1" ht="9" x14ac:dyDescent="0.15">
      <c r="B137" s="46"/>
      <c r="C137" s="46"/>
      <c r="D137" s="46"/>
      <c r="E137" s="46"/>
      <c r="F137" s="46"/>
      <c r="G137" s="111"/>
      <c r="H137" s="110"/>
      <c r="K137" s="46"/>
      <c r="L137" s="46"/>
      <c r="M137" s="46"/>
      <c r="N137" s="46"/>
      <c r="O137" s="46"/>
      <c r="P137" s="111"/>
      <c r="Q137" s="54"/>
      <c r="Y137" s="101"/>
      <c r="Z137" s="56"/>
    </row>
    <row r="138" spans="2:26" s="44" customFormat="1" ht="9" x14ac:dyDescent="0.15">
      <c r="B138" s="46"/>
      <c r="C138" s="46"/>
      <c r="D138" s="46"/>
      <c r="E138" s="46"/>
      <c r="F138" s="46"/>
      <c r="G138" s="111"/>
      <c r="H138" s="110"/>
      <c r="K138" s="46"/>
      <c r="L138" s="46"/>
      <c r="M138" s="46"/>
      <c r="N138" s="46"/>
      <c r="O138" s="46"/>
      <c r="P138" s="111"/>
      <c r="Q138" s="54"/>
      <c r="Y138" s="101"/>
      <c r="Z138" s="56"/>
    </row>
    <row r="139" spans="2:26" s="44" customFormat="1" ht="9" x14ac:dyDescent="0.15">
      <c r="B139" s="46"/>
      <c r="C139" s="46"/>
      <c r="D139" s="46"/>
      <c r="E139" s="46"/>
      <c r="F139" s="46"/>
      <c r="G139" s="111"/>
      <c r="H139" s="110"/>
      <c r="K139" s="46"/>
      <c r="L139" s="46"/>
      <c r="M139" s="46"/>
      <c r="N139" s="46"/>
      <c r="O139" s="46"/>
      <c r="P139" s="111"/>
      <c r="Q139" s="54"/>
      <c r="Y139" s="101"/>
      <c r="Z139" s="56"/>
    </row>
    <row r="140" spans="2:26" s="44" customFormat="1" ht="9" x14ac:dyDescent="0.15">
      <c r="B140" s="46"/>
      <c r="C140" s="46"/>
      <c r="D140" s="46"/>
      <c r="E140" s="46"/>
      <c r="F140" s="46"/>
      <c r="G140" s="111"/>
      <c r="H140" s="110"/>
      <c r="K140" s="46"/>
      <c r="L140" s="46"/>
      <c r="M140" s="46"/>
      <c r="N140" s="46"/>
      <c r="O140" s="46"/>
      <c r="P140" s="111"/>
      <c r="Q140" s="54"/>
      <c r="Y140" s="101"/>
      <c r="Z140" s="56"/>
    </row>
    <row r="141" spans="2:26" s="44" customFormat="1" ht="9" x14ac:dyDescent="0.15">
      <c r="B141" s="46"/>
      <c r="C141" s="46"/>
      <c r="D141" s="46"/>
      <c r="E141" s="46"/>
      <c r="F141" s="46"/>
      <c r="G141" s="111"/>
      <c r="H141" s="110"/>
      <c r="K141" s="46"/>
      <c r="L141" s="46"/>
      <c r="M141" s="46"/>
      <c r="N141" s="46"/>
      <c r="O141" s="46"/>
      <c r="P141" s="111"/>
      <c r="Q141" s="54"/>
      <c r="Y141" s="101"/>
      <c r="Z141" s="56"/>
    </row>
    <row r="142" spans="2:26" s="44" customFormat="1" ht="9" x14ac:dyDescent="0.15">
      <c r="B142" s="46"/>
      <c r="C142" s="46"/>
      <c r="D142" s="46"/>
      <c r="E142" s="46"/>
      <c r="F142" s="46"/>
      <c r="G142" s="111"/>
      <c r="H142" s="110"/>
      <c r="K142" s="46"/>
      <c r="L142" s="46"/>
      <c r="M142" s="46"/>
      <c r="N142" s="46"/>
      <c r="O142" s="46"/>
      <c r="P142" s="111"/>
      <c r="Q142" s="54"/>
      <c r="Y142" s="101"/>
      <c r="Z142" s="56"/>
    </row>
    <row r="143" spans="2:26" s="44" customFormat="1" ht="9" x14ac:dyDescent="0.15">
      <c r="B143" s="46"/>
      <c r="C143" s="46"/>
      <c r="D143" s="46"/>
      <c r="E143" s="46"/>
      <c r="F143" s="46"/>
      <c r="G143" s="111"/>
      <c r="H143" s="110"/>
      <c r="K143" s="46"/>
      <c r="L143" s="46"/>
      <c r="M143" s="46"/>
      <c r="N143" s="46"/>
      <c r="O143" s="46"/>
      <c r="P143" s="111"/>
      <c r="Q143" s="54"/>
      <c r="Y143" s="101"/>
      <c r="Z143" s="56"/>
    </row>
    <row r="144" spans="2:26" s="44" customFormat="1" ht="9" x14ac:dyDescent="0.15">
      <c r="B144" s="46"/>
      <c r="C144" s="46"/>
      <c r="D144" s="46"/>
      <c r="E144" s="46"/>
      <c r="F144" s="46"/>
      <c r="G144" s="111"/>
      <c r="H144" s="110"/>
      <c r="K144" s="46"/>
      <c r="L144" s="46"/>
      <c r="M144" s="46"/>
      <c r="N144" s="46"/>
      <c r="O144" s="46"/>
      <c r="P144" s="111"/>
      <c r="Q144" s="54"/>
      <c r="Y144" s="101"/>
      <c r="Z144" s="56"/>
    </row>
    <row r="145" spans="2:26" s="44" customFormat="1" ht="9" x14ac:dyDescent="0.15">
      <c r="B145" s="46"/>
      <c r="C145" s="46"/>
      <c r="D145" s="46"/>
      <c r="E145" s="46"/>
      <c r="F145" s="46"/>
      <c r="G145" s="111"/>
      <c r="H145" s="110"/>
      <c r="K145" s="46"/>
      <c r="L145" s="46"/>
      <c r="M145" s="46"/>
      <c r="N145" s="46"/>
      <c r="O145" s="46"/>
      <c r="P145" s="111"/>
      <c r="Q145" s="54"/>
      <c r="Y145" s="101"/>
      <c r="Z145" s="56"/>
    </row>
    <row r="146" spans="2:26" s="44" customFormat="1" ht="9" x14ac:dyDescent="0.15">
      <c r="B146" s="46"/>
      <c r="C146" s="46"/>
      <c r="D146" s="46"/>
      <c r="E146" s="46"/>
      <c r="F146" s="46"/>
      <c r="G146" s="111"/>
      <c r="H146" s="110"/>
      <c r="K146" s="46"/>
      <c r="L146" s="46"/>
      <c r="M146" s="46"/>
      <c r="N146" s="46"/>
      <c r="O146" s="46"/>
      <c r="P146" s="111"/>
      <c r="Q146" s="54"/>
      <c r="Y146" s="101"/>
      <c r="Z146" s="56"/>
    </row>
    <row r="147" spans="2:26" s="44" customFormat="1" ht="9" x14ac:dyDescent="0.15">
      <c r="B147" s="46"/>
      <c r="C147" s="46"/>
      <c r="D147" s="46"/>
      <c r="E147" s="46"/>
      <c r="F147" s="46"/>
      <c r="G147" s="111"/>
      <c r="H147" s="110"/>
      <c r="K147" s="46"/>
      <c r="L147" s="46"/>
      <c r="M147" s="46"/>
      <c r="N147" s="46"/>
      <c r="O147" s="46"/>
      <c r="P147" s="111"/>
      <c r="Q147" s="54"/>
      <c r="Y147" s="101"/>
      <c r="Z147" s="56"/>
    </row>
    <row r="148" spans="2:26" s="44" customFormat="1" ht="9" x14ac:dyDescent="0.15">
      <c r="B148" s="46"/>
      <c r="C148" s="46"/>
      <c r="D148" s="46"/>
      <c r="E148" s="46"/>
      <c r="F148" s="46"/>
      <c r="G148" s="111"/>
      <c r="H148" s="110"/>
      <c r="K148" s="46"/>
      <c r="L148" s="46"/>
      <c r="M148" s="46"/>
      <c r="N148" s="46"/>
      <c r="O148" s="46"/>
      <c r="P148" s="111"/>
      <c r="Q148" s="54"/>
      <c r="Y148" s="101"/>
      <c r="Z148" s="56"/>
    </row>
    <row r="149" spans="2:26" s="44" customFormat="1" ht="9" x14ac:dyDescent="0.15">
      <c r="B149" s="46"/>
      <c r="C149" s="46"/>
      <c r="D149" s="46"/>
      <c r="E149" s="46"/>
      <c r="F149" s="46"/>
      <c r="G149" s="111"/>
      <c r="H149" s="110"/>
      <c r="K149" s="46"/>
      <c r="L149" s="46"/>
      <c r="M149" s="46"/>
      <c r="N149" s="46"/>
      <c r="O149" s="46"/>
      <c r="P149" s="111"/>
      <c r="Q149" s="54"/>
      <c r="Y149" s="101"/>
      <c r="Z149" s="56"/>
    </row>
    <row r="150" spans="2:26" s="44" customFormat="1" ht="9" x14ac:dyDescent="0.15">
      <c r="B150" s="46"/>
      <c r="C150" s="46"/>
      <c r="D150" s="46"/>
      <c r="E150" s="46"/>
      <c r="F150" s="46"/>
      <c r="G150" s="111"/>
      <c r="H150" s="110"/>
      <c r="K150" s="46"/>
      <c r="L150" s="46"/>
      <c r="M150" s="46"/>
      <c r="N150" s="46"/>
      <c r="O150" s="46"/>
      <c r="P150" s="111"/>
      <c r="Q150" s="54"/>
      <c r="Y150" s="101"/>
      <c r="Z150" s="56"/>
    </row>
    <row r="151" spans="2:26" s="44" customFormat="1" ht="9" x14ac:dyDescent="0.15">
      <c r="B151" s="46"/>
      <c r="C151" s="46"/>
      <c r="D151" s="46"/>
      <c r="E151" s="46"/>
      <c r="F151" s="46"/>
      <c r="G151" s="111"/>
      <c r="H151" s="110"/>
      <c r="K151" s="46"/>
      <c r="L151" s="46"/>
      <c r="M151" s="46"/>
      <c r="N151" s="46"/>
      <c r="O151" s="46"/>
      <c r="P151" s="111"/>
      <c r="Q151" s="54"/>
      <c r="Y151" s="101"/>
      <c r="Z151" s="56"/>
    </row>
    <row r="152" spans="2:26" s="44" customFormat="1" ht="9" x14ac:dyDescent="0.15">
      <c r="B152" s="46"/>
      <c r="C152" s="46"/>
      <c r="D152" s="46"/>
      <c r="E152" s="46"/>
      <c r="F152" s="46"/>
      <c r="G152" s="111"/>
      <c r="H152" s="110"/>
      <c r="K152" s="46"/>
      <c r="L152" s="46"/>
      <c r="M152" s="46"/>
      <c r="N152" s="46"/>
      <c r="O152" s="46"/>
      <c r="P152" s="111"/>
      <c r="Q152" s="54"/>
      <c r="Y152" s="101"/>
      <c r="Z152" s="56"/>
    </row>
    <row r="153" spans="2:26" s="44" customFormat="1" ht="9" x14ac:dyDescent="0.15">
      <c r="B153" s="46"/>
      <c r="C153" s="46"/>
      <c r="D153" s="46"/>
      <c r="E153" s="46"/>
      <c r="F153" s="46"/>
      <c r="G153" s="111"/>
      <c r="H153" s="110"/>
      <c r="K153" s="46"/>
      <c r="L153" s="46"/>
      <c r="M153" s="46"/>
      <c r="N153" s="46"/>
      <c r="O153" s="46"/>
      <c r="P153" s="111"/>
      <c r="Q153" s="54"/>
      <c r="Y153" s="101"/>
      <c r="Z153" s="56"/>
    </row>
    <row r="154" spans="2:26" s="44" customFormat="1" ht="9" x14ac:dyDescent="0.15">
      <c r="B154" s="46"/>
      <c r="C154" s="46"/>
      <c r="D154" s="46"/>
      <c r="E154" s="46"/>
      <c r="F154" s="46"/>
      <c r="G154" s="111"/>
      <c r="H154" s="110"/>
      <c r="K154" s="46"/>
      <c r="L154" s="46"/>
      <c r="M154" s="46"/>
      <c r="N154" s="46"/>
      <c r="O154" s="46"/>
      <c r="P154" s="111"/>
      <c r="Q154" s="54"/>
      <c r="Y154" s="101"/>
      <c r="Z154" s="56"/>
    </row>
    <row r="155" spans="2:26" s="44" customFormat="1" ht="9" x14ac:dyDescent="0.15">
      <c r="B155" s="46"/>
      <c r="C155" s="46"/>
      <c r="D155" s="46"/>
      <c r="E155" s="46"/>
      <c r="F155" s="46"/>
      <c r="G155" s="111"/>
      <c r="H155" s="110"/>
      <c r="K155" s="46"/>
      <c r="L155" s="46"/>
      <c r="M155" s="46"/>
      <c r="N155" s="46"/>
      <c r="O155" s="46"/>
      <c r="P155" s="111"/>
      <c r="Q155" s="54"/>
      <c r="Y155" s="101"/>
      <c r="Z155" s="56"/>
    </row>
    <row r="156" spans="2:26" s="44" customFormat="1" ht="9" x14ac:dyDescent="0.15">
      <c r="B156" s="46"/>
      <c r="C156" s="46"/>
      <c r="D156" s="46"/>
      <c r="E156" s="46"/>
      <c r="F156" s="46"/>
      <c r="G156" s="111"/>
      <c r="H156" s="110"/>
      <c r="K156" s="46"/>
      <c r="L156" s="46"/>
      <c r="M156" s="46"/>
      <c r="N156" s="46"/>
      <c r="O156" s="46"/>
      <c r="P156" s="111"/>
      <c r="Q156" s="54"/>
      <c r="Y156" s="101"/>
      <c r="Z156" s="56"/>
    </row>
    <row r="157" spans="2:26" s="44" customFormat="1" ht="9" x14ac:dyDescent="0.15">
      <c r="B157" s="46"/>
      <c r="C157" s="46"/>
      <c r="D157" s="46"/>
      <c r="E157" s="46"/>
      <c r="F157" s="46"/>
      <c r="G157" s="111"/>
      <c r="H157" s="110"/>
      <c r="K157" s="46"/>
      <c r="L157" s="46"/>
      <c r="M157" s="46"/>
      <c r="N157" s="46"/>
      <c r="O157" s="46"/>
      <c r="P157" s="111"/>
      <c r="Q157" s="54"/>
      <c r="Y157" s="101"/>
      <c r="Z157" s="56"/>
    </row>
    <row r="158" spans="2:26" s="44" customFormat="1" ht="9" x14ac:dyDescent="0.15">
      <c r="B158" s="46"/>
      <c r="C158" s="46"/>
      <c r="D158" s="46"/>
      <c r="E158" s="46"/>
      <c r="F158" s="46"/>
      <c r="G158" s="111"/>
      <c r="H158" s="110"/>
      <c r="K158" s="46"/>
      <c r="L158" s="46"/>
      <c r="M158" s="46"/>
      <c r="N158" s="46"/>
      <c r="O158" s="46"/>
      <c r="P158" s="111"/>
      <c r="Q158" s="54"/>
      <c r="Y158" s="101"/>
      <c r="Z158" s="56"/>
    </row>
    <row r="159" spans="2:26" s="44" customFormat="1" ht="9" x14ac:dyDescent="0.15">
      <c r="B159" s="46"/>
      <c r="C159" s="46"/>
      <c r="D159" s="46"/>
      <c r="E159" s="46"/>
      <c r="F159" s="46"/>
      <c r="G159" s="111"/>
      <c r="H159" s="110"/>
      <c r="K159" s="46"/>
      <c r="L159" s="46"/>
      <c r="M159" s="46"/>
      <c r="N159" s="46"/>
      <c r="O159" s="46"/>
      <c r="P159" s="111"/>
      <c r="Q159" s="54"/>
      <c r="Y159" s="101"/>
      <c r="Z159" s="56"/>
    </row>
    <row r="160" spans="2:26" s="44" customFormat="1" ht="9" x14ac:dyDescent="0.15">
      <c r="B160" s="46"/>
      <c r="C160" s="46"/>
      <c r="D160" s="46"/>
      <c r="E160" s="46"/>
      <c r="F160" s="46"/>
      <c r="G160" s="111"/>
      <c r="H160" s="110"/>
      <c r="K160" s="46"/>
      <c r="L160" s="46"/>
      <c r="M160" s="46"/>
      <c r="N160" s="46"/>
      <c r="O160" s="46"/>
      <c r="P160" s="111"/>
      <c r="Q160" s="54"/>
      <c r="Y160" s="101"/>
      <c r="Z160" s="56"/>
    </row>
    <row r="161" spans="2:26" s="44" customFormat="1" ht="9" x14ac:dyDescent="0.15">
      <c r="B161" s="46"/>
      <c r="C161" s="46"/>
      <c r="D161" s="46"/>
      <c r="E161" s="46"/>
      <c r="F161" s="46"/>
      <c r="G161" s="111"/>
      <c r="H161" s="110"/>
      <c r="K161" s="46"/>
      <c r="L161" s="46"/>
      <c r="M161" s="46"/>
      <c r="N161" s="46"/>
      <c r="O161" s="46"/>
      <c r="P161" s="111"/>
      <c r="Q161" s="54"/>
      <c r="Y161" s="101"/>
      <c r="Z161" s="56"/>
    </row>
    <row r="162" spans="2:26" s="44" customFormat="1" ht="9" x14ac:dyDescent="0.15">
      <c r="B162" s="46"/>
      <c r="C162" s="46"/>
      <c r="D162" s="46"/>
      <c r="E162" s="46"/>
      <c r="F162" s="46"/>
      <c r="G162" s="111"/>
      <c r="H162" s="110"/>
      <c r="K162" s="46"/>
      <c r="L162" s="46"/>
      <c r="M162" s="46"/>
      <c r="N162" s="46"/>
      <c r="O162" s="46"/>
      <c r="P162" s="111"/>
      <c r="Q162" s="54"/>
      <c r="Y162" s="101"/>
      <c r="Z162" s="56"/>
    </row>
    <row r="163" spans="2:26" s="44" customFormat="1" ht="9" x14ac:dyDescent="0.15">
      <c r="B163" s="46"/>
      <c r="C163" s="46"/>
      <c r="D163" s="46"/>
      <c r="E163" s="46"/>
      <c r="F163" s="46"/>
      <c r="G163" s="111"/>
      <c r="H163" s="110"/>
      <c r="K163" s="46"/>
      <c r="L163" s="46"/>
      <c r="M163" s="46"/>
      <c r="N163" s="46"/>
      <c r="O163" s="46"/>
      <c r="P163" s="111"/>
      <c r="Q163" s="54"/>
      <c r="Y163" s="101"/>
      <c r="Z163" s="56"/>
    </row>
    <row r="164" spans="2:26" s="44" customFormat="1" ht="9" x14ac:dyDescent="0.15">
      <c r="B164" s="46"/>
      <c r="C164" s="46"/>
      <c r="D164" s="46"/>
      <c r="E164" s="46"/>
      <c r="F164" s="46"/>
      <c r="G164" s="111"/>
      <c r="H164" s="110"/>
      <c r="K164" s="46"/>
      <c r="L164" s="46"/>
      <c r="M164" s="46"/>
      <c r="N164" s="46"/>
      <c r="O164" s="46"/>
      <c r="P164" s="111"/>
      <c r="Q164" s="54"/>
      <c r="Y164" s="101"/>
      <c r="Z164" s="56"/>
    </row>
    <row r="165" spans="2:26" s="44" customFormat="1" ht="9" x14ac:dyDescent="0.15">
      <c r="B165" s="46"/>
      <c r="C165" s="46"/>
      <c r="D165" s="46"/>
      <c r="E165" s="46"/>
      <c r="F165" s="46"/>
      <c r="G165" s="111"/>
      <c r="H165" s="110"/>
      <c r="K165" s="46"/>
      <c r="L165" s="46"/>
      <c r="M165" s="46"/>
      <c r="N165" s="46"/>
      <c r="O165" s="46"/>
      <c r="P165" s="111"/>
      <c r="Q165" s="54"/>
      <c r="Y165" s="101"/>
      <c r="Z165" s="56"/>
    </row>
    <row r="166" spans="2:26" s="44" customFormat="1" ht="9" x14ac:dyDescent="0.15">
      <c r="B166" s="46"/>
      <c r="C166" s="46"/>
      <c r="D166" s="46"/>
      <c r="E166" s="46"/>
      <c r="F166" s="46"/>
      <c r="G166" s="111"/>
      <c r="H166" s="110"/>
      <c r="K166" s="46"/>
      <c r="L166" s="46"/>
      <c r="M166" s="46"/>
      <c r="N166" s="46"/>
      <c r="O166" s="46"/>
      <c r="P166" s="111"/>
      <c r="Q166" s="54"/>
      <c r="Y166" s="101"/>
      <c r="Z166" s="56"/>
    </row>
    <row r="167" spans="2:26" s="44" customFormat="1" ht="9" x14ac:dyDescent="0.15">
      <c r="B167" s="46"/>
      <c r="C167" s="46"/>
      <c r="D167" s="46"/>
      <c r="E167" s="46"/>
      <c r="F167" s="46"/>
      <c r="G167" s="111"/>
      <c r="H167" s="110"/>
      <c r="K167" s="46"/>
      <c r="L167" s="46"/>
      <c r="M167" s="46"/>
      <c r="N167" s="46"/>
      <c r="O167" s="46"/>
      <c r="P167" s="111"/>
      <c r="Q167" s="54"/>
      <c r="Y167" s="101"/>
      <c r="Z167" s="56"/>
    </row>
    <row r="168" spans="2:26" s="44" customFormat="1" ht="9" x14ac:dyDescent="0.15">
      <c r="B168" s="46"/>
      <c r="C168" s="46"/>
      <c r="D168" s="46"/>
      <c r="E168" s="46"/>
      <c r="F168" s="46"/>
      <c r="G168" s="111"/>
      <c r="H168" s="110"/>
      <c r="K168" s="46"/>
      <c r="L168" s="46"/>
      <c r="M168" s="46"/>
      <c r="N168" s="46"/>
      <c r="O168" s="46"/>
      <c r="P168" s="111"/>
      <c r="Q168" s="54"/>
      <c r="Y168" s="101"/>
      <c r="Z168" s="56"/>
    </row>
    <row r="169" spans="2:26" s="44" customFormat="1" ht="9" x14ac:dyDescent="0.15">
      <c r="B169" s="46"/>
      <c r="C169" s="46"/>
      <c r="D169" s="46"/>
      <c r="E169" s="46"/>
      <c r="F169" s="46"/>
      <c r="G169" s="111"/>
      <c r="H169" s="110"/>
      <c r="K169" s="46"/>
      <c r="L169" s="46"/>
      <c r="M169" s="46"/>
      <c r="N169" s="46"/>
      <c r="O169" s="46"/>
      <c r="P169" s="111"/>
      <c r="Q169" s="54"/>
      <c r="Y169" s="101"/>
      <c r="Z169" s="56"/>
    </row>
    <row r="170" spans="2:26" s="44" customFormat="1" ht="9" x14ac:dyDescent="0.15">
      <c r="B170" s="46"/>
      <c r="C170" s="46"/>
      <c r="D170" s="46"/>
      <c r="E170" s="46"/>
      <c r="F170" s="46"/>
      <c r="G170" s="111"/>
      <c r="H170" s="110"/>
      <c r="K170" s="46"/>
      <c r="L170" s="46"/>
      <c r="M170" s="46"/>
      <c r="N170" s="46"/>
      <c r="O170" s="46"/>
      <c r="P170" s="111"/>
      <c r="Q170" s="54"/>
      <c r="Y170" s="101"/>
      <c r="Z170" s="56"/>
    </row>
    <row r="171" spans="2:26" s="44" customFormat="1" ht="9" x14ac:dyDescent="0.15">
      <c r="B171" s="46"/>
      <c r="C171" s="46"/>
      <c r="D171" s="46"/>
      <c r="E171" s="46"/>
      <c r="F171" s="46"/>
      <c r="G171" s="111"/>
      <c r="H171" s="110"/>
      <c r="K171" s="46"/>
      <c r="L171" s="46"/>
      <c r="M171" s="46"/>
      <c r="N171" s="46"/>
      <c r="O171" s="46"/>
      <c r="P171" s="111"/>
      <c r="Q171" s="54"/>
      <c r="Y171" s="101"/>
      <c r="Z171" s="56"/>
    </row>
    <row r="172" spans="2:26" s="44" customFormat="1" ht="9" x14ac:dyDescent="0.15">
      <c r="B172" s="46"/>
      <c r="C172" s="46"/>
      <c r="D172" s="46"/>
      <c r="E172" s="46"/>
      <c r="F172" s="46"/>
      <c r="G172" s="111"/>
      <c r="H172" s="110"/>
      <c r="K172" s="46"/>
      <c r="L172" s="46"/>
      <c r="M172" s="46"/>
      <c r="N172" s="46"/>
      <c r="O172" s="46"/>
      <c r="P172" s="111"/>
      <c r="Q172" s="54"/>
      <c r="Y172" s="101"/>
      <c r="Z172" s="56"/>
    </row>
    <row r="173" spans="2:26" s="44" customFormat="1" ht="9" x14ac:dyDescent="0.15">
      <c r="B173" s="46"/>
      <c r="C173" s="46"/>
      <c r="D173" s="46"/>
      <c r="E173" s="46"/>
      <c r="F173" s="46"/>
      <c r="G173" s="111"/>
      <c r="H173" s="110"/>
      <c r="K173" s="46"/>
      <c r="L173" s="46"/>
      <c r="M173" s="46"/>
      <c r="N173" s="46"/>
      <c r="O173" s="46"/>
      <c r="P173" s="111"/>
      <c r="Q173" s="54"/>
      <c r="Y173" s="101"/>
      <c r="Z173" s="56"/>
    </row>
    <row r="174" spans="2:26" s="44" customFormat="1" ht="9" x14ac:dyDescent="0.15">
      <c r="B174" s="46"/>
      <c r="C174" s="46"/>
      <c r="D174" s="46"/>
      <c r="E174" s="46"/>
      <c r="F174" s="46"/>
      <c r="G174" s="111"/>
      <c r="H174" s="110"/>
      <c r="K174" s="46"/>
      <c r="L174" s="46"/>
      <c r="M174" s="46"/>
      <c r="N174" s="46"/>
      <c r="O174" s="46"/>
      <c r="P174" s="111"/>
      <c r="Q174" s="54"/>
      <c r="Y174" s="101"/>
      <c r="Z174" s="56"/>
    </row>
    <row r="175" spans="2:26" s="44" customFormat="1" ht="9" x14ac:dyDescent="0.15">
      <c r="B175" s="46"/>
      <c r="C175" s="46"/>
      <c r="D175" s="46"/>
      <c r="E175" s="46"/>
      <c r="F175" s="46"/>
      <c r="G175" s="111"/>
      <c r="H175" s="110"/>
      <c r="K175" s="46"/>
      <c r="L175" s="46"/>
      <c r="M175" s="46"/>
      <c r="N175" s="46"/>
      <c r="O175" s="46"/>
      <c r="P175" s="111"/>
      <c r="Q175" s="54"/>
      <c r="Y175" s="101"/>
      <c r="Z175" s="56"/>
    </row>
    <row r="176" spans="2:26" s="44" customFormat="1" ht="9" x14ac:dyDescent="0.15">
      <c r="B176" s="46"/>
      <c r="C176" s="46"/>
      <c r="D176" s="46"/>
      <c r="E176" s="46"/>
      <c r="F176" s="46"/>
      <c r="G176" s="111"/>
      <c r="H176" s="110"/>
      <c r="K176" s="46"/>
      <c r="L176" s="46"/>
      <c r="M176" s="46"/>
      <c r="N176" s="46"/>
      <c r="O176" s="46"/>
      <c r="P176" s="111"/>
      <c r="Q176" s="54"/>
      <c r="Y176" s="101"/>
      <c r="Z176" s="56"/>
    </row>
    <row r="177" spans="2:26" s="44" customFormat="1" ht="9" x14ac:dyDescent="0.15">
      <c r="B177" s="46"/>
      <c r="C177" s="46"/>
      <c r="D177" s="46"/>
      <c r="E177" s="46"/>
      <c r="F177" s="46"/>
      <c r="G177" s="111"/>
      <c r="H177" s="110"/>
      <c r="K177" s="46"/>
      <c r="L177" s="46"/>
      <c r="M177" s="46"/>
      <c r="N177" s="46"/>
      <c r="O177" s="46"/>
      <c r="P177" s="111"/>
      <c r="Q177" s="54"/>
      <c r="Y177" s="101"/>
      <c r="Z177" s="56"/>
    </row>
    <row r="178" spans="2:26" s="44" customFormat="1" ht="9" x14ac:dyDescent="0.15">
      <c r="B178" s="46"/>
      <c r="C178" s="46"/>
      <c r="D178" s="46"/>
      <c r="E178" s="46"/>
      <c r="F178" s="46"/>
      <c r="G178" s="111"/>
      <c r="H178" s="110"/>
      <c r="K178" s="46"/>
      <c r="L178" s="46"/>
      <c r="M178" s="46"/>
      <c r="N178" s="46"/>
      <c r="O178" s="46"/>
      <c r="P178" s="111"/>
      <c r="Q178" s="54"/>
      <c r="Y178" s="101"/>
      <c r="Z178" s="56"/>
    </row>
    <row r="179" spans="2:26" s="44" customFormat="1" ht="9" x14ac:dyDescent="0.15">
      <c r="B179" s="46"/>
      <c r="C179" s="46"/>
      <c r="D179" s="46"/>
      <c r="E179" s="46"/>
      <c r="F179" s="46"/>
      <c r="G179" s="111"/>
      <c r="H179" s="110"/>
      <c r="K179" s="46"/>
      <c r="L179" s="46"/>
      <c r="M179" s="46"/>
      <c r="N179" s="46"/>
      <c r="O179" s="46"/>
      <c r="P179" s="111"/>
      <c r="Q179" s="54"/>
      <c r="Y179" s="101"/>
      <c r="Z179" s="56"/>
    </row>
    <row r="180" spans="2:26" s="44" customFormat="1" ht="9" x14ac:dyDescent="0.15">
      <c r="B180" s="46"/>
      <c r="C180" s="46"/>
      <c r="D180" s="46"/>
      <c r="E180" s="46"/>
      <c r="F180" s="46"/>
      <c r="G180" s="111"/>
      <c r="H180" s="110"/>
      <c r="K180" s="46"/>
      <c r="L180" s="46"/>
      <c r="M180" s="46"/>
      <c r="N180" s="46"/>
      <c r="O180" s="46"/>
      <c r="P180" s="111"/>
      <c r="Q180" s="54"/>
      <c r="Y180" s="101"/>
      <c r="Z180" s="56"/>
    </row>
    <row r="181" spans="2:26" s="44" customFormat="1" ht="9" x14ac:dyDescent="0.15">
      <c r="B181" s="46"/>
      <c r="C181" s="46"/>
      <c r="D181" s="46"/>
      <c r="E181" s="46"/>
      <c r="F181" s="46"/>
      <c r="G181" s="111"/>
      <c r="H181" s="110"/>
      <c r="K181" s="46"/>
      <c r="L181" s="46"/>
      <c r="M181" s="46"/>
      <c r="N181" s="46"/>
      <c r="O181" s="46"/>
      <c r="P181" s="111"/>
      <c r="Q181" s="54"/>
      <c r="Y181" s="101"/>
      <c r="Z181" s="56"/>
    </row>
    <row r="182" spans="2:26" s="44" customFormat="1" ht="9" x14ac:dyDescent="0.15">
      <c r="B182" s="46"/>
      <c r="C182" s="46"/>
      <c r="D182" s="46"/>
      <c r="E182" s="46"/>
      <c r="F182" s="46"/>
      <c r="G182" s="111"/>
      <c r="H182" s="110"/>
      <c r="K182" s="46"/>
      <c r="L182" s="46"/>
      <c r="M182" s="46"/>
      <c r="N182" s="46"/>
      <c r="O182" s="46"/>
      <c r="P182" s="111"/>
      <c r="Q182" s="54"/>
      <c r="Y182" s="101"/>
      <c r="Z182" s="56"/>
    </row>
    <row r="183" spans="2:26" s="44" customFormat="1" ht="9" x14ac:dyDescent="0.15">
      <c r="B183" s="46"/>
      <c r="C183" s="46"/>
      <c r="D183" s="46"/>
      <c r="E183" s="46"/>
      <c r="F183" s="46"/>
      <c r="G183" s="111"/>
      <c r="H183" s="110"/>
      <c r="K183" s="46"/>
      <c r="L183" s="46"/>
      <c r="M183" s="46"/>
      <c r="N183" s="46"/>
      <c r="O183" s="46"/>
      <c r="P183" s="111"/>
      <c r="Q183" s="54"/>
      <c r="Y183" s="101"/>
      <c r="Z183" s="56"/>
    </row>
    <row r="184" spans="2:26" s="44" customFormat="1" ht="9" x14ac:dyDescent="0.15">
      <c r="B184" s="46"/>
      <c r="C184" s="46"/>
      <c r="D184" s="46"/>
      <c r="E184" s="46"/>
      <c r="F184" s="46"/>
      <c r="G184" s="111"/>
      <c r="H184" s="110"/>
      <c r="K184" s="46"/>
      <c r="L184" s="46"/>
      <c r="M184" s="46"/>
      <c r="N184" s="46"/>
      <c r="O184" s="46"/>
      <c r="P184" s="111"/>
      <c r="Q184" s="54"/>
      <c r="Y184" s="101"/>
      <c r="Z184" s="56"/>
    </row>
    <row r="185" spans="2:26" s="44" customFormat="1" ht="9" x14ac:dyDescent="0.15">
      <c r="B185" s="46"/>
      <c r="C185" s="46"/>
      <c r="D185" s="46"/>
      <c r="E185" s="46"/>
      <c r="F185" s="46"/>
      <c r="G185" s="111"/>
      <c r="H185" s="110"/>
      <c r="K185" s="46"/>
      <c r="L185" s="46"/>
      <c r="M185" s="46"/>
      <c r="N185" s="46"/>
      <c r="O185" s="46"/>
      <c r="P185" s="111"/>
      <c r="Q185" s="54"/>
      <c r="Y185" s="101"/>
      <c r="Z185" s="56"/>
    </row>
    <row r="186" spans="2:26" s="44" customFormat="1" ht="9" x14ac:dyDescent="0.15">
      <c r="B186" s="46"/>
      <c r="C186" s="46"/>
      <c r="D186" s="46"/>
      <c r="E186" s="46"/>
      <c r="F186" s="46"/>
      <c r="G186" s="111"/>
      <c r="H186" s="110"/>
      <c r="K186" s="46"/>
      <c r="L186" s="46"/>
      <c r="M186" s="46"/>
      <c r="N186" s="46"/>
      <c r="O186" s="46"/>
      <c r="P186" s="111"/>
      <c r="Q186" s="54"/>
      <c r="Y186" s="101"/>
      <c r="Z186" s="56"/>
    </row>
    <row r="187" spans="2:26" s="44" customFormat="1" ht="9" x14ac:dyDescent="0.15">
      <c r="B187" s="46"/>
      <c r="C187" s="46"/>
      <c r="D187" s="46"/>
      <c r="E187" s="46"/>
      <c r="F187" s="46"/>
      <c r="G187" s="111"/>
      <c r="H187" s="110"/>
      <c r="K187" s="46"/>
      <c r="L187" s="46"/>
      <c r="M187" s="46"/>
      <c r="N187" s="46"/>
      <c r="O187" s="46"/>
      <c r="P187" s="111"/>
      <c r="Q187" s="54"/>
      <c r="Y187" s="101"/>
      <c r="Z187" s="56"/>
    </row>
    <row r="188" spans="2:26" s="44" customFormat="1" ht="9" x14ac:dyDescent="0.15">
      <c r="B188" s="46"/>
      <c r="C188" s="46"/>
      <c r="D188" s="46"/>
      <c r="E188" s="46"/>
      <c r="F188" s="46"/>
      <c r="G188" s="111"/>
      <c r="H188" s="110"/>
      <c r="K188" s="46"/>
      <c r="L188" s="46"/>
      <c r="M188" s="46"/>
      <c r="N188" s="46"/>
      <c r="O188" s="46"/>
      <c r="P188" s="111"/>
      <c r="Q188" s="54"/>
      <c r="Y188" s="101"/>
      <c r="Z188" s="56"/>
    </row>
    <row r="189" spans="2:26" s="44" customFormat="1" ht="9" x14ac:dyDescent="0.15">
      <c r="B189" s="46"/>
      <c r="C189" s="46"/>
      <c r="D189" s="46"/>
      <c r="E189" s="46"/>
      <c r="F189" s="46"/>
      <c r="G189" s="111"/>
      <c r="H189" s="110"/>
      <c r="K189" s="46"/>
      <c r="L189" s="46"/>
      <c r="M189" s="46"/>
      <c r="N189" s="46"/>
      <c r="O189" s="46"/>
      <c r="P189" s="111"/>
      <c r="Q189" s="54"/>
      <c r="Y189" s="101"/>
      <c r="Z189" s="56"/>
    </row>
    <row r="190" spans="2:26" s="44" customFormat="1" ht="9" x14ac:dyDescent="0.15">
      <c r="B190" s="46"/>
      <c r="C190" s="46"/>
      <c r="D190" s="46"/>
      <c r="E190" s="46"/>
      <c r="F190" s="46"/>
      <c r="G190" s="111"/>
      <c r="H190" s="110"/>
      <c r="K190" s="46"/>
      <c r="L190" s="46"/>
      <c r="M190" s="46"/>
      <c r="N190" s="46"/>
      <c r="O190" s="46"/>
      <c r="P190" s="111"/>
      <c r="Q190" s="54"/>
      <c r="Y190" s="101"/>
      <c r="Z190" s="56"/>
    </row>
    <row r="191" spans="2:26" s="44" customFormat="1" ht="9" x14ac:dyDescent="0.15">
      <c r="B191" s="46"/>
      <c r="C191" s="46"/>
      <c r="D191" s="46"/>
      <c r="E191" s="46"/>
      <c r="F191" s="46"/>
      <c r="G191" s="111"/>
      <c r="H191" s="110"/>
      <c r="K191" s="46"/>
      <c r="L191" s="46"/>
      <c r="M191" s="46"/>
      <c r="N191" s="46"/>
      <c r="O191" s="46"/>
      <c r="P191" s="111"/>
      <c r="Q191" s="54"/>
      <c r="Y191" s="101"/>
      <c r="Z191" s="56"/>
    </row>
    <row r="192" spans="2:26" s="44" customFormat="1" ht="9" x14ac:dyDescent="0.15">
      <c r="B192" s="46"/>
      <c r="C192" s="46"/>
      <c r="D192" s="46"/>
      <c r="E192" s="46"/>
      <c r="F192" s="46"/>
      <c r="G192" s="111"/>
      <c r="H192" s="110"/>
      <c r="K192" s="46"/>
      <c r="L192" s="46"/>
      <c r="M192" s="46"/>
      <c r="N192" s="46"/>
      <c r="O192" s="46"/>
      <c r="P192" s="111"/>
      <c r="Q192" s="54"/>
      <c r="Y192" s="101"/>
      <c r="Z192" s="56"/>
    </row>
    <row r="193" spans="2:26" s="44" customFormat="1" ht="9" x14ac:dyDescent="0.15">
      <c r="B193" s="46"/>
      <c r="C193" s="46"/>
      <c r="D193" s="46"/>
      <c r="E193" s="46"/>
      <c r="F193" s="46"/>
      <c r="G193" s="111"/>
      <c r="H193" s="110"/>
      <c r="K193" s="46"/>
      <c r="L193" s="46"/>
      <c r="M193" s="46"/>
      <c r="N193" s="46"/>
      <c r="O193" s="46"/>
      <c r="P193" s="111"/>
      <c r="Q193" s="54"/>
      <c r="Y193" s="101"/>
      <c r="Z193" s="56"/>
    </row>
    <row r="194" spans="2:26" s="44" customFormat="1" ht="9" x14ac:dyDescent="0.15">
      <c r="B194" s="46"/>
      <c r="C194" s="46"/>
      <c r="D194" s="46"/>
      <c r="E194" s="46"/>
      <c r="F194" s="46"/>
      <c r="G194" s="111"/>
      <c r="H194" s="110"/>
      <c r="K194" s="46"/>
      <c r="L194" s="46"/>
      <c r="M194" s="46"/>
      <c r="N194" s="46"/>
      <c r="O194" s="46"/>
      <c r="P194" s="111"/>
      <c r="Q194" s="54"/>
      <c r="Y194" s="101"/>
      <c r="Z194" s="56"/>
    </row>
    <row r="195" spans="2:26" s="44" customFormat="1" ht="9" x14ac:dyDescent="0.15">
      <c r="B195" s="46"/>
      <c r="C195" s="46"/>
      <c r="D195" s="46"/>
      <c r="E195" s="46"/>
      <c r="F195" s="46"/>
      <c r="G195" s="111"/>
      <c r="H195" s="110"/>
      <c r="K195" s="46"/>
      <c r="L195" s="46"/>
      <c r="M195" s="46"/>
      <c r="N195" s="46"/>
      <c r="O195" s="46"/>
      <c r="P195" s="111"/>
      <c r="Q195" s="54"/>
      <c r="Y195" s="101"/>
      <c r="Z195" s="56"/>
    </row>
    <row r="196" spans="2:26" s="44" customFormat="1" ht="9" x14ac:dyDescent="0.15">
      <c r="B196" s="46"/>
      <c r="C196" s="46"/>
      <c r="D196" s="46"/>
      <c r="E196" s="46"/>
      <c r="F196" s="46"/>
      <c r="G196" s="111"/>
      <c r="H196" s="110"/>
      <c r="K196" s="46"/>
      <c r="L196" s="46"/>
      <c r="M196" s="46"/>
      <c r="N196" s="46"/>
      <c r="O196" s="46"/>
      <c r="P196" s="111"/>
      <c r="Q196" s="54"/>
      <c r="Y196" s="101"/>
      <c r="Z196" s="56"/>
    </row>
    <row r="197" spans="2:26" s="44" customFormat="1" ht="9" x14ac:dyDescent="0.15">
      <c r="B197" s="46"/>
      <c r="C197" s="46"/>
      <c r="D197" s="46"/>
      <c r="E197" s="46"/>
      <c r="F197" s="46"/>
      <c r="G197" s="111"/>
      <c r="H197" s="110"/>
      <c r="K197" s="46"/>
      <c r="L197" s="46"/>
      <c r="M197" s="46"/>
      <c r="N197" s="46"/>
      <c r="O197" s="46"/>
      <c r="P197" s="111"/>
      <c r="Q197" s="54"/>
      <c r="Y197" s="101"/>
      <c r="Z197" s="56"/>
    </row>
    <row r="198" spans="2:26" s="44" customFormat="1" ht="9" x14ac:dyDescent="0.15">
      <c r="B198" s="46"/>
      <c r="C198" s="46"/>
      <c r="D198" s="46"/>
      <c r="E198" s="46"/>
      <c r="F198" s="46"/>
      <c r="G198" s="111"/>
      <c r="H198" s="110"/>
      <c r="K198" s="46"/>
      <c r="L198" s="46"/>
      <c r="M198" s="46"/>
      <c r="N198" s="46"/>
      <c r="O198" s="46"/>
      <c r="P198" s="111"/>
      <c r="Q198" s="54"/>
      <c r="Y198" s="101"/>
      <c r="Z198" s="56"/>
    </row>
    <row r="199" spans="2:26" s="44" customFormat="1" ht="9" x14ac:dyDescent="0.15">
      <c r="B199" s="46"/>
      <c r="C199" s="46"/>
      <c r="D199" s="46"/>
      <c r="E199" s="46"/>
      <c r="F199" s="46"/>
      <c r="G199" s="111"/>
      <c r="H199" s="110"/>
      <c r="K199" s="46"/>
      <c r="L199" s="46"/>
      <c r="M199" s="46"/>
      <c r="N199" s="46"/>
      <c r="O199" s="46"/>
      <c r="P199" s="111"/>
      <c r="Q199" s="54"/>
      <c r="Y199" s="101"/>
      <c r="Z199" s="56"/>
    </row>
    <row r="200" spans="2:26" s="44" customFormat="1" ht="9" x14ac:dyDescent="0.15">
      <c r="B200" s="46"/>
      <c r="C200" s="46"/>
      <c r="D200" s="46"/>
      <c r="E200" s="46"/>
      <c r="F200" s="46"/>
      <c r="G200" s="111"/>
      <c r="H200" s="110"/>
      <c r="K200" s="46"/>
      <c r="L200" s="46"/>
      <c r="M200" s="46"/>
      <c r="N200" s="46"/>
      <c r="O200" s="46"/>
      <c r="P200" s="111"/>
      <c r="Q200" s="54"/>
      <c r="Y200" s="101"/>
      <c r="Z200" s="56"/>
    </row>
    <row r="201" spans="2:26" s="44" customFormat="1" ht="9" x14ac:dyDescent="0.15">
      <c r="B201" s="46"/>
      <c r="C201" s="46"/>
      <c r="D201" s="46"/>
      <c r="E201" s="46"/>
      <c r="F201" s="46"/>
      <c r="G201" s="111"/>
      <c r="H201" s="110"/>
      <c r="K201" s="46"/>
      <c r="L201" s="46"/>
      <c r="M201" s="46"/>
      <c r="N201" s="46"/>
      <c r="O201" s="46"/>
      <c r="P201" s="111"/>
      <c r="Q201" s="54"/>
      <c r="Y201" s="101"/>
      <c r="Z201" s="56"/>
    </row>
    <row r="202" spans="2:26" s="44" customFormat="1" ht="9" x14ac:dyDescent="0.15">
      <c r="B202" s="46"/>
      <c r="C202" s="46"/>
      <c r="D202" s="46"/>
      <c r="E202" s="46"/>
      <c r="F202" s="46"/>
      <c r="G202" s="111"/>
      <c r="H202" s="110"/>
      <c r="K202" s="46"/>
      <c r="L202" s="46"/>
      <c r="M202" s="46"/>
      <c r="N202" s="46"/>
      <c r="O202" s="46"/>
      <c r="P202" s="111"/>
      <c r="Q202" s="54"/>
      <c r="Y202" s="101"/>
      <c r="Z202" s="56"/>
    </row>
    <row r="203" spans="2:26" s="44" customFormat="1" ht="9" x14ac:dyDescent="0.15">
      <c r="B203" s="46"/>
      <c r="C203" s="46"/>
      <c r="D203" s="46"/>
      <c r="E203" s="46"/>
      <c r="F203" s="46"/>
      <c r="G203" s="111"/>
      <c r="H203" s="110"/>
      <c r="K203" s="46"/>
      <c r="L203" s="46"/>
      <c r="M203" s="46"/>
      <c r="N203" s="46"/>
      <c r="O203" s="46"/>
      <c r="P203" s="111"/>
      <c r="Q203" s="54"/>
      <c r="Y203" s="101"/>
      <c r="Z203" s="56"/>
    </row>
    <row r="204" spans="2:26" s="44" customFormat="1" ht="9" x14ac:dyDescent="0.15">
      <c r="B204" s="46"/>
      <c r="C204" s="46"/>
      <c r="D204" s="46"/>
      <c r="E204" s="46"/>
      <c r="F204" s="46"/>
      <c r="G204" s="111"/>
      <c r="H204" s="110"/>
      <c r="K204" s="46"/>
      <c r="L204" s="46"/>
      <c r="M204" s="46"/>
      <c r="N204" s="46"/>
      <c r="O204" s="46"/>
      <c r="P204" s="111"/>
      <c r="Q204" s="54"/>
      <c r="Y204" s="101"/>
      <c r="Z204" s="56"/>
    </row>
    <row r="205" spans="2:26" s="44" customFormat="1" ht="9" x14ac:dyDescent="0.15">
      <c r="B205" s="46"/>
      <c r="C205" s="46"/>
      <c r="D205" s="46"/>
      <c r="E205" s="46"/>
      <c r="F205" s="46"/>
      <c r="G205" s="111"/>
      <c r="H205" s="110"/>
      <c r="K205" s="46"/>
      <c r="L205" s="46"/>
      <c r="M205" s="46"/>
      <c r="N205" s="46"/>
      <c r="O205" s="46"/>
      <c r="P205" s="111"/>
      <c r="Q205" s="54"/>
      <c r="Y205" s="101"/>
      <c r="Z205" s="56"/>
    </row>
    <row r="206" spans="2:26" s="44" customFormat="1" ht="9" x14ac:dyDescent="0.15">
      <c r="B206" s="46"/>
      <c r="C206" s="46"/>
      <c r="D206" s="46"/>
      <c r="E206" s="46"/>
      <c r="F206" s="46"/>
      <c r="G206" s="111"/>
      <c r="H206" s="110"/>
      <c r="K206" s="46"/>
      <c r="L206" s="46"/>
      <c r="M206" s="46"/>
      <c r="N206" s="46"/>
      <c r="O206" s="46"/>
      <c r="P206" s="111"/>
      <c r="Q206" s="54"/>
      <c r="Y206" s="101"/>
      <c r="Z206" s="56"/>
    </row>
    <row r="207" spans="2:26" s="44" customFormat="1" ht="9" x14ac:dyDescent="0.15">
      <c r="B207" s="46"/>
      <c r="C207" s="46"/>
      <c r="D207" s="46"/>
      <c r="E207" s="46"/>
      <c r="F207" s="46"/>
      <c r="G207" s="111"/>
      <c r="H207" s="110"/>
      <c r="K207" s="46"/>
      <c r="L207" s="46"/>
      <c r="M207" s="46"/>
      <c r="N207" s="46"/>
      <c r="O207" s="46"/>
      <c r="P207" s="111"/>
      <c r="Q207" s="54"/>
      <c r="Y207" s="101"/>
      <c r="Z207" s="56"/>
    </row>
    <row r="208" spans="2:26" s="44" customFormat="1" ht="9" x14ac:dyDescent="0.15">
      <c r="B208" s="46"/>
      <c r="C208" s="46"/>
      <c r="D208" s="46"/>
      <c r="E208" s="46"/>
      <c r="F208" s="46"/>
      <c r="G208" s="111"/>
      <c r="H208" s="110"/>
      <c r="K208" s="46"/>
      <c r="L208" s="46"/>
      <c r="M208" s="46"/>
      <c r="N208" s="46"/>
      <c r="O208" s="46"/>
      <c r="P208" s="111"/>
      <c r="Q208" s="54"/>
      <c r="Y208" s="101"/>
      <c r="Z208" s="56"/>
    </row>
    <row r="209" spans="2:26" s="44" customFormat="1" ht="9" x14ac:dyDescent="0.15">
      <c r="B209" s="46"/>
      <c r="C209" s="46"/>
      <c r="D209" s="46"/>
      <c r="E209" s="46"/>
      <c r="F209" s="46"/>
      <c r="G209" s="111"/>
      <c r="H209" s="110"/>
      <c r="K209" s="46"/>
      <c r="L209" s="46"/>
      <c r="M209" s="46"/>
      <c r="N209" s="46"/>
      <c r="O209" s="46"/>
      <c r="P209" s="111"/>
      <c r="Q209" s="54"/>
      <c r="Y209" s="101"/>
      <c r="Z209" s="56"/>
    </row>
    <row r="210" spans="2:26" s="44" customFormat="1" ht="9" x14ac:dyDescent="0.15">
      <c r="B210" s="46"/>
      <c r="C210" s="46"/>
      <c r="D210" s="46"/>
      <c r="E210" s="46"/>
      <c r="F210" s="46"/>
      <c r="G210" s="111"/>
      <c r="H210" s="110"/>
      <c r="K210" s="46"/>
      <c r="L210" s="46"/>
      <c r="M210" s="46"/>
      <c r="N210" s="46"/>
      <c r="O210" s="46"/>
      <c r="P210" s="111"/>
      <c r="Q210" s="54"/>
      <c r="Y210" s="101"/>
      <c r="Z210" s="56"/>
    </row>
    <row r="211" spans="2:26" s="44" customFormat="1" ht="9" x14ac:dyDescent="0.15">
      <c r="B211" s="46"/>
      <c r="C211" s="46"/>
      <c r="D211" s="46"/>
      <c r="E211" s="46"/>
      <c r="F211" s="46"/>
      <c r="G211" s="111"/>
      <c r="H211" s="110"/>
      <c r="K211" s="46"/>
      <c r="L211" s="46"/>
      <c r="M211" s="46"/>
      <c r="N211" s="46"/>
      <c r="O211" s="46"/>
      <c r="P211" s="111"/>
      <c r="Q211" s="54"/>
      <c r="Y211" s="101"/>
      <c r="Z211" s="56"/>
    </row>
    <row r="212" spans="2:26" s="44" customFormat="1" ht="9" x14ac:dyDescent="0.15">
      <c r="B212" s="46"/>
      <c r="C212" s="46"/>
      <c r="D212" s="46"/>
      <c r="E212" s="46"/>
      <c r="F212" s="46"/>
      <c r="G212" s="111"/>
      <c r="H212" s="110"/>
      <c r="K212" s="46"/>
      <c r="L212" s="46"/>
      <c r="M212" s="46"/>
      <c r="N212" s="46"/>
      <c r="O212" s="46"/>
      <c r="P212" s="111"/>
      <c r="Q212" s="54"/>
      <c r="Y212" s="101"/>
      <c r="Z212" s="56"/>
    </row>
    <row r="213" spans="2:26" s="44" customFormat="1" ht="9" x14ac:dyDescent="0.15">
      <c r="B213" s="46"/>
      <c r="C213" s="46"/>
      <c r="D213" s="46"/>
      <c r="E213" s="46"/>
      <c r="F213" s="46"/>
      <c r="G213" s="111"/>
      <c r="H213" s="110"/>
      <c r="K213" s="46"/>
      <c r="L213" s="46"/>
      <c r="M213" s="46"/>
      <c r="N213" s="46"/>
      <c r="O213" s="46"/>
      <c r="P213" s="111"/>
      <c r="Q213" s="54"/>
      <c r="Y213" s="101"/>
      <c r="Z213" s="56"/>
    </row>
    <row r="214" spans="2:26" s="44" customFormat="1" ht="9" x14ac:dyDescent="0.15">
      <c r="B214" s="46"/>
      <c r="C214" s="46"/>
      <c r="D214" s="46"/>
      <c r="E214" s="46"/>
      <c r="F214" s="46"/>
      <c r="G214" s="111"/>
      <c r="H214" s="110"/>
      <c r="K214" s="46"/>
      <c r="L214" s="46"/>
      <c r="M214" s="46"/>
      <c r="N214" s="46"/>
      <c r="O214" s="46"/>
      <c r="P214" s="111"/>
      <c r="Q214" s="54"/>
      <c r="Y214" s="101"/>
      <c r="Z214" s="56"/>
    </row>
    <row r="215" spans="2:26" s="44" customFormat="1" ht="9" x14ac:dyDescent="0.15">
      <c r="B215" s="46"/>
      <c r="C215" s="46"/>
      <c r="D215" s="46"/>
      <c r="E215" s="46"/>
      <c r="F215" s="46"/>
      <c r="G215" s="111"/>
      <c r="H215" s="110"/>
      <c r="K215" s="46"/>
      <c r="L215" s="46"/>
      <c r="M215" s="46"/>
      <c r="N215" s="46"/>
      <c r="O215" s="46"/>
      <c r="P215" s="111"/>
      <c r="Q215" s="54"/>
      <c r="Y215" s="101"/>
      <c r="Z215" s="56"/>
    </row>
    <row r="216" spans="2:26" s="44" customFormat="1" ht="9" x14ac:dyDescent="0.15">
      <c r="B216" s="46"/>
      <c r="C216" s="46"/>
      <c r="D216" s="46"/>
      <c r="E216" s="46"/>
      <c r="F216" s="46"/>
      <c r="G216" s="111"/>
      <c r="H216" s="110"/>
      <c r="K216" s="46"/>
      <c r="L216" s="46"/>
      <c r="M216" s="46"/>
      <c r="N216" s="46"/>
      <c r="O216" s="46"/>
      <c r="P216" s="111"/>
      <c r="Q216" s="54"/>
      <c r="Y216" s="101"/>
      <c r="Z216" s="56"/>
    </row>
    <row r="217" spans="2:26" s="44" customFormat="1" ht="9" x14ac:dyDescent="0.15">
      <c r="B217" s="46"/>
      <c r="C217" s="46"/>
      <c r="D217" s="46"/>
      <c r="E217" s="46"/>
      <c r="F217" s="46"/>
      <c r="G217" s="111"/>
      <c r="H217" s="110"/>
      <c r="K217" s="46"/>
      <c r="L217" s="46"/>
      <c r="M217" s="46"/>
      <c r="N217" s="46"/>
      <c r="O217" s="46"/>
      <c r="P217" s="111"/>
      <c r="Q217" s="54"/>
      <c r="Y217" s="101"/>
      <c r="Z217" s="56"/>
    </row>
    <row r="218" spans="2:26" s="44" customFormat="1" ht="9" x14ac:dyDescent="0.15">
      <c r="B218" s="46"/>
      <c r="C218" s="46"/>
      <c r="D218" s="46"/>
      <c r="E218" s="46"/>
      <c r="F218" s="46"/>
      <c r="G218" s="111"/>
      <c r="H218" s="110"/>
      <c r="K218" s="46"/>
      <c r="L218" s="46"/>
      <c r="M218" s="46"/>
      <c r="N218" s="46"/>
      <c r="O218" s="46"/>
      <c r="P218" s="111"/>
      <c r="Q218" s="54"/>
      <c r="Y218" s="101"/>
      <c r="Z218" s="56"/>
    </row>
    <row r="219" spans="2:26" s="44" customFormat="1" ht="9" x14ac:dyDescent="0.15">
      <c r="B219" s="46"/>
      <c r="C219" s="46"/>
      <c r="D219" s="46"/>
      <c r="E219" s="46"/>
      <c r="F219" s="46"/>
      <c r="G219" s="111"/>
      <c r="H219" s="110"/>
      <c r="K219" s="46"/>
      <c r="L219" s="46"/>
      <c r="M219" s="46"/>
      <c r="N219" s="46"/>
      <c r="O219" s="46"/>
      <c r="P219" s="111"/>
      <c r="Q219" s="54"/>
      <c r="Y219" s="101"/>
      <c r="Z219" s="56"/>
    </row>
    <row r="220" spans="2:26" s="44" customFormat="1" ht="9" x14ac:dyDescent="0.15">
      <c r="B220" s="46"/>
      <c r="C220" s="46"/>
      <c r="D220" s="46"/>
      <c r="E220" s="46"/>
      <c r="F220" s="46"/>
      <c r="G220" s="111"/>
      <c r="H220" s="110"/>
      <c r="K220" s="46"/>
      <c r="L220" s="46"/>
      <c r="M220" s="46"/>
      <c r="N220" s="46"/>
      <c r="O220" s="46"/>
      <c r="P220" s="111"/>
      <c r="Q220" s="54"/>
      <c r="Y220" s="101"/>
      <c r="Z220" s="56"/>
    </row>
    <row r="221" spans="2:26" s="44" customFormat="1" ht="9" x14ac:dyDescent="0.15">
      <c r="B221" s="46"/>
      <c r="C221" s="46"/>
      <c r="D221" s="46"/>
      <c r="E221" s="46"/>
      <c r="F221" s="46"/>
      <c r="G221" s="111"/>
      <c r="H221" s="110"/>
      <c r="K221" s="46"/>
      <c r="L221" s="46"/>
      <c r="M221" s="46"/>
      <c r="N221" s="46"/>
      <c r="O221" s="46"/>
      <c r="P221" s="111"/>
      <c r="Q221" s="54"/>
      <c r="Y221" s="101"/>
      <c r="Z221" s="56"/>
    </row>
    <row r="222" spans="2:26" s="44" customFormat="1" ht="9" x14ac:dyDescent="0.15">
      <c r="B222" s="46"/>
      <c r="C222" s="46"/>
      <c r="D222" s="46"/>
      <c r="E222" s="46"/>
      <c r="F222" s="46"/>
      <c r="G222" s="111"/>
      <c r="H222" s="110"/>
      <c r="K222" s="46"/>
      <c r="L222" s="46"/>
      <c r="M222" s="46"/>
      <c r="N222" s="46"/>
      <c r="O222" s="46"/>
      <c r="P222" s="111"/>
      <c r="Q222" s="54"/>
      <c r="Y222" s="101"/>
      <c r="Z222" s="56"/>
    </row>
    <row r="223" spans="2:26" s="44" customFormat="1" ht="9" x14ac:dyDescent="0.15">
      <c r="B223" s="46"/>
      <c r="C223" s="46"/>
      <c r="D223" s="46"/>
      <c r="E223" s="46"/>
      <c r="F223" s="46"/>
      <c r="G223" s="111"/>
      <c r="H223" s="110"/>
      <c r="K223" s="46"/>
      <c r="L223" s="46"/>
      <c r="M223" s="46"/>
      <c r="N223" s="46"/>
      <c r="O223" s="46"/>
      <c r="P223" s="111"/>
      <c r="Q223" s="54"/>
      <c r="Y223" s="101"/>
      <c r="Z223" s="56"/>
    </row>
    <row r="224" spans="2:26" s="44" customFormat="1" ht="9" x14ac:dyDescent="0.15">
      <c r="B224" s="46"/>
      <c r="C224" s="46"/>
      <c r="D224" s="46"/>
      <c r="E224" s="46"/>
      <c r="F224" s="46"/>
      <c r="G224" s="111"/>
      <c r="H224" s="110"/>
      <c r="K224" s="46"/>
      <c r="L224" s="46"/>
      <c r="M224" s="46"/>
      <c r="N224" s="46"/>
      <c r="O224" s="46"/>
      <c r="P224" s="111"/>
      <c r="Q224" s="54"/>
      <c r="Y224" s="101"/>
      <c r="Z224" s="56"/>
    </row>
    <row r="225" spans="2:26" s="44" customFormat="1" ht="9" x14ac:dyDescent="0.15">
      <c r="B225" s="46"/>
      <c r="C225" s="46"/>
      <c r="D225" s="46"/>
      <c r="E225" s="46"/>
      <c r="F225" s="46"/>
      <c r="G225" s="111"/>
      <c r="H225" s="110"/>
      <c r="K225" s="46"/>
      <c r="L225" s="46"/>
      <c r="M225" s="46"/>
      <c r="N225" s="46"/>
      <c r="O225" s="46"/>
      <c r="P225" s="111"/>
      <c r="Q225" s="54"/>
      <c r="Y225" s="101"/>
      <c r="Z225" s="56"/>
    </row>
    <row r="226" spans="2:26" s="44" customFormat="1" ht="9" x14ac:dyDescent="0.15">
      <c r="B226" s="46"/>
      <c r="C226" s="46"/>
      <c r="D226" s="46"/>
      <c r="E226" s="46"/>
      <c r="F226" s="46"/>
      <c r="G226" s="111"/>
      <c r="H226" s="110"/>
      <c r="K226" s="46"/>
      <c r="L226" s="46"/>
      <c r="M226" s="46"/>
      <c r="N226" s="46"/>
      <c r="O226" s="46"/>
      <c r="P226" s="111"/>
      <c r="Q226" s="54"/>
      <c r="Y226" s="101"/>
      <c r="Z226" s="56"/>
    </row>
    <row r="227" spans="2:26" s="44" customFormat="1" ht="9" x14ac:dyDescent="0.15">
      <c r="B227" s="46"/>
      <c r="C227" s="46"/>
      <c r="D227" s="46"/>
      <c r="E227" s="46"/>
      <c r="F227" s="46"/>
      <c r="G227" s="111"/>
      <c r="H227" s="110"/>
      <c r="K227" s="46"/>
      <c r="L227" s="46"/>
      <c r="M227" s="46"/>
      <c r="N227" s="46"/>
      <c r="O227" s="46"/>
      <c r="P227" s="111"/>
      <c r="Q227" s="54"/>
      <c r="Y227" s="101"/>
      <c r="Z227" s="56"/>
    </row>
    <row r="228" spans="2:26" s="44" customFormat="1" ht="9" x14ac:dyDescent="0.15">
      <c r="B228" s="46"/>
      <c r="C228" s="46"/>
      <c r="D228" s="46"/>
      <c r="E228" s="46"/>
      <c r="F228" s="46"/>
      <c r="G228" s="111"/>
      <c r="H228" s="110"/>
      <c r="K228" s="46"/>
      <c r="L228" s="46"/>
      <c r="M228" s="46"/>
      <c r="N228" s="46"/>
      <c r="O228" s="46"/>
      <c r="P228" s="111"/>
      <c r="Q228" s="54"/>
      <c r="Y228" s="101"/>
      <c r="Z228" s="56"/>
    </row>
    <row r="229" spans="2:26" s="44" customFormat="1" ht="9" x14ac:dyDescent="0.15">
      <c r="B229" s="46"/>
      <c r="C229" s="46"/>
      <c r="D229" s="46"/>
      <c r="E229" s="46"/>
      <c r="F229" s="46"/>
      <c r="G229" s="111"/>
      <c r="H229" s="110"/>
      <c r="K229" s="46"/>
      <c r="L229" s="46"/>
      <c r="M229" s="46"/>
      <c r="N229" s="46"/>
      <c r="O229" s="46"/>
      <c r="P229" s="111"/>
      <c r="Q229" s="54"/>
      <c r="Y229" s="101"/>
      <c r="Z229" s="56"/>
    </row>
    <row r="230" spans="2:26" s="44" customFormat="1" ht="9" x14ac:dyDescent="0.15">
      <c r="B230" s="46"/>
      <c r="C230" s="46"/>
      <c r="D230" s="46"/>
      <c r="E230" s="46"/>
      <c r="F230" s="46"/>
      <c r="G230" s="111"/>
      <c r="H230" s="110"/>
      <c r="K230" s="46"/>
      <c r="L230" s="46"/>
      <c r="M230" s="46"/>
      <c r="N230" s="46"/>
      <c r="O230" s="46"/>
      <c r="P230" s="111"/>
      <c r="Q230" s="54"/>
      <c r="Y230" s="101"/>
      <c r="Z230" s="56"/>
    </row>
    <row r="231" spans="2:26" s="44" customFormat="1" ht="9" x14ac:dyDescent="0.15">
      <c r="B231" s="46"/>
      <c r="C231" s="46"/>
      <c r="D231" s="46"/>
      <c r="E231" s="46"/>
      <c r="F231" s="46"/>
      <c r="G231" s="111"/>
      <c r="H231" s="110"/>
      <c r="K231" s="46"/>
      <c r="L231" s="46"/>
      <c r="M231" s="46"/>
      <c r="N231" s="46"/>
      <c r="O231" s="46"/>
      <c r="P231" s="111"/>
      <c r="Q231" s="54"/>
      <c r="Y231" s="101"/>
      <c r="Z231" s="56"/>
    </row>
    <row r="232" spans="2:26" s="44" customFormat="1" ht="9" x14ac:dyDescent="0.15">
      <c r="B232" s="46"/>
      <c r="C232" s="46"/>
      <c r="D232" s="46"/>
      <c r="E232" s="46"/>
      <c r="F232" s="46"/>
      <c r="G232" s="111"/>
      <c r="H232" s="110"/>
      <c r="K232" s="46"/>
      <c r="L232" s="46"/>
      <c r="M232" s="46"/>
      <c r="N232" s="46"/>
      <c r="O232" s="46"/>
      <c r="P232" s="111"/>
      <c r="Q232" s="54"/>
      <c r="Y232" s="101"/>
      <c r="Z232" s="56"/>
    </row>
    <row r="233" spans="2:26" s="44" customFormat="1" ht="9" x14ac:dyDescent="0.15">
      <c r="B233" s="46"/>
      <c r="C233" s="46"/>
      <c r="D233" s="46"/>
      <c r="E233" s="46"/>
      <c r="F233" s="46"/>
      <c r="G233" s="111"/>
      <c r="H233" s="110"/>
      <c r="K233" s="46"/>
      <c r="L233" s="46"/>
      <c r="M233" s="46"/>
      <c r="N233" s="46"/>
      <c r="O233" s="46"/>
      <c r="P233" s="111"/>
      <c r="Q233" s="54"/>
      <c r="Y233" s="101"/>
      <c r="Z233" s="56"/>
    </row>
    <row r="234" spans="2:26" s="44" customFormat="1" ht="9" x14ac:dyDescent="0.15">
      <c r="B234" s="46"/>
      <c r="C234" s="46"/>
      <c r="D234" s="46"/>
      <c r="E234" s="46"/>
      <c r="F234" s="46"/>
      <c r="G234" s="111"/>
      <c r="H234" s="110"/>
      <c r="K234" s="46"/>
      <c r="L234" s="46"/>
      <c r="M234" s="46"/>
      <c r="N234" s="46"/>
      <c r="O234" s="46"/>
      <c r="P234" s="111"/>
      <c r="Q234" s="54"/>
      <c r="Y234" s="101"/>
      <c r="Z234" s="56"/>
    </row>
    <row r="235" spans="2:26" s="44" customFormat="1" ht="9" x14ac:dyDescent="0.15">
      <c r="B235" s="46"/>
      <c r="C235" s="46"/>
      <c r="D235" s="46"/>
      <c r="E235" s="46"/>
      <c r="F235" s="46"/>
      <c r="G235" s="111"/>
      <c r="H235" s="110"/>
      <c r="K235" s="46"/>
      <c r="L235" s="46"/>
      <c r="M235" s="46"/>
      <c r="N235" s="46"/>
      <c r="O235" s="46"/>
      <c r="P235" s="111"/>
      <c r="Q235" s="54"/>
      <c r="Y235" s="101"/>
      <c r="Z235" s="56"/>
    </row>
    <row r="236" spans="2:26" s="44" customFormat="1" ht="9" x14ac:dyDescent="0.15">
      <c r="B236" s="46"/>
      <c r="C236" s="46"/>
      <c r="D236" s="46"/>
      <c r="E236" s="46"/>
      <c r="F236" s="46"/>
      <c r="G236" s="111"/>
      <c r="H236" s="110"/>
      <c r="K236" s="46"/>
      <c r="L236" s="46"/>
      <c r="M236" s="46"/>
      <c r="N236" s="46"/>
      <c r="O236" s="46"/>
      <c r="P236" s="111"/>
      <c r="Q236" s="54"/>
      <c r="Y236" s="101"/>
      <c r="Z236" s="56"/>
    </row>
    <row r="237" spans="2:26" s="44" customFormat="1" ht="9" x14ac:dyDescent="0.15">
      <c r="B237" s="46"/>
      <c r="C237" s="46"/>
      <c r="D237" s="46"/>
      <c r="E237" s="46"/>
      <c r="F237" s="46"/>
      <c r="G237" s="111"/>
      <c r="H237" s="110"/>
      <c r="K237" s="46"/>
      <c r="L237" s="46"/>
      <c r="M237" s="46"/>
      <c r="N237" s="46"/>
      <c r="O237" s="46"/>
      <c r="P237" s="111"/>
      <c r="Q237" s="54"/>
      <c r="Y237" s="101"/>
      <c r="Z237" s="56"/>
    </row>
    <row r="238" spans="2:26" s="44" customFormat="1" ht="9" x14ac:dyDescent="0.15">
      <c r="B238" s="46"/>
      <c r="C238" s="46"/>
      <c r="D238" s="46"/>
      <c r="E238" s="46"/>
      <c r="F238" s="46"/>
      <c r="G238" s="111"/>
      <c r="H238" s="110"/>
      <c r="K238" s="46"/>
      <c r="L238" s="46"/>
      <c r="M238" s="46"/>
      <c r="N238" s="46"/>
      <c r="O238" s="46"/>
      <c r="P238" s="111"/>
      <c r="Q238" s="54"/>
      <c r="Y238" s="101"/>
      <c r="Z238" s="56"/>
    </row>
    <row r="239" spans="2:26" s="44" customFormat="1" ht="9" x14ac:dyDescent="0.15">
      <c r="B239" s="46"/>
      <c r="C239" s="46"/>
      <c r="D239" s="46"/>
      <c r="E239" s="46"/>
      <c r="F239" s="46"/>
      <c r="G239" s="111"/>
      <c r="H239" s="110"/>
      <c r="K239" s="46"/>
      <c r="L239" s="46"/>
      <c r="M239" s="46"/>
      <c r="N239" s="46"/>
      <c r="O239" s="46"/>
      <c r="P239" s="111"/>
      <c r="Q239" s="54"/>
      <c r="Y239" s="101"/>
      <c r="Z239" s="56"/>
    </row>
    <row r="240" spans="2:26" s="44" customFormat="1" ht="9" x14ac:dyDescent="0.15">
      <c r="B240" s="46"/>
      <c r="C240" s="46"/>
      <c r="D240" s="46"/>
      <c r="E240" s="46"/>
      <c r="F240" s="46"/>
      <c r="G240" s="111"/>
      <c r="H240" s="110"/>
      <c r="K240" s="46"/>
      <c r="L240" s="46"/>
      <c r="M240" s="46"/>
      <c r="N240" s="46"/>
      <c r="O240" s="46"/>
      <c r="P240" s="111"/>
      <c r="Q240" s="54"/>
      <c r="Y240" s="101"/>
      <c r="Z240" s="56"/>
    </row>
    <row r="241" spans="2:26" s="44" customFormat="1" ht="9" x14ac:dyDescent="0.15">
      <c r="B241" s="46"/>
      <c r="C241" s="46"/>
      <c r="D241" s="46"/>
      <c r="E241" s="46"/>
      <c r="F241" s="46"/>
      <c r="G241" s="111"/>
      <c r="H241" s="110"/>
      <c r="K241" s="46"/>
      <c r="L241" s="46"/>
      <c r="M241" s="46"/>
      <c r="N241" s="46"/>
      <c r="O241" s="46"/>
      <c r="P241" s="111"/>
      <c r="Q241" s="54"/>
      <c r="Y241" s="101"/>
      <c r="Z241" s="56"/>
    </row>
    <row r="242" spans="2:26" s="44" customFormat="1" ht="9" x14ac:dyDescent="0.15">
      <c r="B242" s="46"/>
      <c r="C242" s="46"/>
      <c r="D242" s="46"/>
      <c r="E242" s="46"/>
      <c r="F242" s="46"/>
      <c r="G242" s="111"/>
      <c r="H242" s="110"/>
      <c r="K242" s="46"/>
      <c r="L242" s="46"/>
      <c r="M242" s="46"/>
      <c r="N242" s="46"/>
      <c r="O242" s="46"/>
      <c r="P242" s="111"/>
      <c r="Q242" s="54"/>
      <c r="Y242" s="101"/>
      <c r="Z242" s="56"/>
    </row>
    <row r="243" spans="2:26" s="44" customFormat="1" ht="9" x14ac:dyDescent="0.15">
      <c r="B243" s="46"/>
      <c r="C243" s="46"/>
      <c r="D243" s="46"/>
      <c r="E243" s="46"/>
      <c r="F243" s="46"/>
      <c r="G243" s="111"/>
      <c r="H243" s="110"/>
      <c r="K243" s="46"/>
      <c r="L243" s="46"/>
      <c r="M243" s="46"/>
      <c r="N243" s="46"/>
      <c r="O243" s="46"/>
      <c r="P243" s="111"/>
      <c r="Q243" s="54"/>
      <c r="Y243" s="101"/>
      <c r="Z243" s="56"/>
    </row>
    <row r="244" spans="2:26" s="44" customFormat="1" ht="9" x14ac:dyDescent="0.15">
      <c r="B244" s="46"/>
      <c r="C244" s="46"/>
      <c r="D244" s="46"/>
      <c r="E244" s="46"/>
      <c r="F244" s="46"/>
      <c r="G244" s="111"/>
      <c r="H244" s="110"/>
      <c r="K244" s="46"/>
      <c r="L244" s="46"/>
      <c r="M244" s="46"/>
      <c r="N244" s="46"/>
      <c r="O244" s="46"/>
      <c r="P244" s="111"/>
      <c r="Q244" s="54"/>
      <c r="Y244" s="101"/>
      <c r="Z244" s="56"/>
    </row>
    <row r="245" spans="2:26" s="44" customFormat="1" ht="9" x14ac:dyDescent="0.15">
      <c r="B245" s="46"/>
      <c r="C245" s="46"/>
      <c r="D245" s="46"/>
      <c r="E245" s="46"/>
      <c r="F245" s="46"/>
      <c r="G245" s="111"/>
      <c r="H245" s="110"/>
      <c r="K245" s="46"/>
      <c r="L245" s="46"/>
      <c r="M245" s="46"/>
      <c r="N245" s="46"/>
      <c r="O245" s="46"/>
      <c r="P245" s="111"/>
      <c r="Q245" s="54"/>
      <c r="Y245" s="101"/>
      <c r="Z245" s="56"/>
    </row>
    <row r="246" spans="2:26" s="44" customFormat="1" ht="9" x14ac:dyDescent="0.15">
      <c r="B246" s="46"/>
      <c r="C246" s="46"/>
      <c r="D246" s="46"/>
      <c r="E246" s="46"/>
      <c r="F246" s="46"/>
      <c r="G246" s="111"/>
      <c r="H246" s="110"/>
      <c r="K246" s="46"/>
      <c r="L246" s="46"/>
      <c r="M246" s="46"/>
      <c r="N246" s="46"/>
      <c r="O246" s="46"/>
      <c r="P246" s="111"/>
      <c r="Q246" s="54"/>
      <c r="Y246" s="101"/>
      <c r="Z246" s="56"/>
    </row>
    <row r="247" spans="2:26" s="44" customFormat="1" ht="9" x14ac:dyDescent="0.15">
      <c r="B247" s="46"/>
      <c r="C247" s="46"/>
      <c r="D247" s="46"/>
      <c r="E247" s="46"/>
      <c r="F247" s="46"/>
      <c r="G247" s="111"/>
      <c r="H247" s="110"/>
      <c r="K247" s="46"/>
      <c r="L247" s="46"/>
      <c r="M247" s="46"/>
      <c r="N247" s="46"/>
      <c r="O247" s="46"/>
      <c r="P247" s="111"/>
      <c r="Q247" s="54"/>
      <c r="Y247" s="101"/>
      <c r="Z247" s="56"/>
    </row>
    <row r="248" spans="2:26" s="44" customFormat="1" ht="9" x14ac:dyDescent="0.15">
      <c r="B248" s="46"/>
      <c r="C248" s="46"/>
      <c r="D248" s="46"/>
      <c r="E248" s="46"/>
      <c r="F248" s="46"/>
      <c r="G248" s="111"/>
      <c r="H248" s="110"/>
      <c r="K248" s="46"/>
      <c r="L248" s="46"/>
      <c r="M248" s="46"/>
      <c r="N248" s="46"/>
      <c r="O248" s="46"/>
      <c r="P248" s="111"/>
      <c r="Q248" s="54"/>
      <c r="Y248" s="101"/>
      <c r="Z248" s="56"/>
    </row>
    <row r="249" spans="2:26" s="44" customFormat="1" ht="9" x14ac:dyDescent="0.15">
      <c r="B249" s="46"/>
      <c r="C249" s="46"/>
      <c r="D249" s="46"/>
      <c r="E249" s="46"/>
      <c r="F249" s="46"/>
      <c r="G249" s="111"/>
      <c r="H249" s="110"/>
      <c r="K249" s="46"/>
      <c r="L249" s="46"/>
      <c r="M249" s="46"/>
      <c r="N249" s="46"/>
      <c r="O249" s="46"/>
      <c r="P249" s="111"/>
      <c r="Q249" s="54"/>
      <c r="Y249" s="101"/>
      <c r="Z249" s="56"/>
    </row>
    <row r="250" spans="2:26" s="44" customFormat="1" ht="9" x14ac:dyDescent="0.15">
      <c r="B250" s="46"/>
      <c r="C250" s="46"/>
      <c r="D250" s="46"/>
      <c r="E250" s="46"/>
      <c r="F250" s="46"/>
      <c r="G250" s="111"/>
      <c r="H250" s="110"/>
      <c r="K250" s="46"/>
      <c r="L250" s="46"/>
      <c r="M250" s="46"/>
      <c r="N250" s="46"/>
      <c r="O250" s="46"/>
      <c r="P250" s="111"/>
      <c r="Q250" s="54"/>
      <c r="Y250" s="101"/>
      <c r="Z250" s="56"/>
    </row>
    <row r="251" spans="2:26" s="89" customFormat="1" ht="12" x14ac:dyDescent="0.2">
      <c r="B251" s="86"/>
      <c r="C251" s="86"/>
      <c r="D251" s="86"/>
      <c r="E251" s="86"/>
      <c r="F251" s="86"/>
      <c r="G251" s="115"/>
      <c r="H251" s="116"/>
      <c r="K251" s="86"/>
      <c r="L251" s="86"/>
      <c r="M251" s="86"/>
      <c r="N251" s="86"/>
      <c r="O251" s="86"/>
      <c r="P251" s="115"/>
      <c r="Q251" s="90"/>
      <c r="Y251" s="117"/>
      <c r="Z251" s="92"/>
    </row>
    <row r="252" spans="2:26" s="89" customFormat="1" ht="12" x14ac:dyDescent="0.2">
      <c r="B252" s="86"/>
      <c r="C252" s="86"/>
      <c r="D252" s="86"/>
      <c r="E252" s="86"/>
      <c r="F252" s="86"/>
      <c r="G252" s="115"/>
      <c r="H252" s="116"/>
      <c r="K252" s="86"/>
      <c r="L252" s="86"/>
      <c r="M252" s="86"/>
      <c r="N252" s="86"/>
      <c r="O252" s="86"/>
      <c r="P252" s="115"/>
      <c r="Q252" s="90"/>
      <c r="Y252" s="117"/>
      <c r="Z252" s="92"/>
    </row>
    <row r="253" spans="2:26" s="89" customFormat="1" ht="12" x14ac:dyDescent="0.2">
      <c r="B253" s="86"/>
      <c r="C253" s="86"/>
      <c r="D253" s="86"/>
      <c r="E253" s="86"/>
      <c r="F253" s="86"/>
      <c r="G253" s="115"/>
      <c r="H253" s="116"/>
      <c r="K253" s="86"/>
      <c r="L253" s="86"/>
      <c r="M253" s="86"/>
      <c r="N253" s="86"/>
      <c r="O253" s="86"/>
      <c r="P253" s="115"/>
      <c r="Q253" s="90"/>
      <c r="Y253" s="117"/>
      <c r="Z253" s="92"/>
    </row>
    <row r="254" spans="2:26" s="89" customFormat="1" ht="12" x14ac:dyDescent="0.2">
      <c r="B254" s="86"/>
      <c r="C254" s="86"/>
      <c r="D254" s="86"/>
      <c r="E254" s="86"/>
      <c r="F254" s="86"/>
      <c r="G254" s="115"/>
      <c r="H254" s="116"/>
      <c r="K254" s="86"/>
      <c r="L254" s="86"/>
      <c r="M254" s="86"/>
      <c r="N254" s="86"/>
      <c r="O254" s="86"/>
      <c r="P254" s="115"/>
      <c r="Q254" s="90"/>
      <c r="Y254" s="117"/>
      <c r="Z254" s="92"/>
    </row>
    <row r="255" spans="2:26" s="89" customFormat="1" ht="12" x14ac:dyDescent="0.2">
      <c r="B255" s="86"/>
      <c r="C255" s="86"/>
      <c r="D255" s="86"/>
      <c r="E255" s="86"/>
      <c r="F255" s="86"/>
      <c r="G255" s="115"/>
      <c r="H255" s="116"/>
      <c r="K255" s="86"/>
      <c r="L255" s="86"/>
      <c r="M255" s="86"/>
      <c r="N255" s="86"/>
      <c r="O255" s="86"/>
      <c r="P255" s="115"/>
      <c r="Q255" s="90"/>
      <c r="Y255" s="117"/>
      <c r="Z255" s="92"/>
    </row>
    <row r="256" spans="2:26" s="89" customFormat="1" ht="12" x14ac:dyDescent="0.2">
      <c r="B256" s="86"/>
      <c r="C256" s="86"/>
      <c r="D256" s="86"/>
      <c r="E256" s="86"/>
      <c r="F256" s="86"/>
      <c r="G256" s="115"/>
      <c r="H256" s="116"/>
      <c r="K256" s="86"/>
      <c r="L256" s="86"/>
      <c r="M256" s="86"/>
      <c r="N256" s="86"/>
      <c r="O256" s="86"/>
      <c r="P256" s="115"/>
      <c r="Q256" s="90"/>
      <c r="Y256" s="117"/>
      <c r="Z256" s="92"/>
    </row>
    <row r="257" spans="2:26" s="89" customFormat="1" ht="12" x14ac:dyDescent="0.2">
      <c r="B257" s="86"/>
      <c r="C257" s="86"/>
      <c r="D257" s="86"/>
      <c r="E257" s="86"/>
      <c r="F257" s="86"/>
      <c r="G257" s="115"/>
      <c r="H257" s="116"/>
      <c r="K257" s="86"/>
      <c r="L257" s="86"/>
      <c r="M257" s="86"/>
      <c r="N257" s="86"/>
      <c r="O257" s="86"/>
      <c r="P257" s="115"/>
      <c r="Q257" s="90"/>
      <c r="Y257" s="117"/>
      <c r="Z257" s="92"/>
    </row>
    <row r="258" spans="2:26" s="89" customFormat="1" ht="12" x14ac:dyDescent="0.2">
      <c r="B258" s="86"/>
      <c r="C258" s="86"/>
      <c r="D258" s="86"/>
      <c r="E258" s="86"/>
      <c r="F258" s="86"/>
      <c r="G258" s="115"/>
      <c r="H258" s="116"/>
      <c r="K258" s="86"/>
      <c r="L258" s="86"/>
      <c r="M258" s="86"/>
      <c r="N258" s="86"/>
      <c r="O258" s="86"/>
      <c r="P258" s="115"/>
      <c r="Q258" s="90"/>
      <c r="Y258" s="117"/>
      <c r="Z258" s="92"/>
    </row>
  </sheetData>
  <sortState xmlns:xlrd2="http://schemas.microsoft.com/office/spreadsheetml/2017/richdata2" ref="J21:Q34">
    <sortCondition ref="P21:P34"/>
  </sortState>
  <pageMargins left="0.2" right="0.2" top="0.75" bottom="0.75" header="0.3" footer="0.3"/>
  <pageSetup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FAB1-2A2B-4832-9991-BDF7D0D332C9}">
  <dimension ref="A1:Z54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81" bestFit="1" customWidth="1"/>
    <col min="8" max="8" width="8.7109375" style="64" bestFit="1" customWidth="1"/>
    <col min="9" max="9" width="7.7109375" style="61" customWidth="1"/>
    <col min="10" max="10" width="9.5703125" style="61" bestFit="1" customWidth="1"/>
    <col min="11" max="15" width="3.140625" style="62" customWidth="1"/>
    <col min="16" max="16" width="4" style="81" bestFit="1" customWidth="1"/>
    <col min="17" max="17" width="8.7109375" style="65" bestFit="1" customWidth="1"/>
    <col min="18" max="18" width="7.7109375" style="61" customWidth="1"/>
    <col min="19" max="19" width="11" style="61" bestFit="1" customWidth="1"/>
    <col min="20" max="24" width="3.140625" style="61" customWidth="1"/>
    <col min="25" max="25" width="4" style="82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9.570312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1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9.570312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1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9.570312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1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9.570312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1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9.570312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1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9.570312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1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9.570312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1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9.570312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1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9.570312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1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9.570312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1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9.570312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1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9.570312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1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9.570312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1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9.570312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1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9.570312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1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9.570312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1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9.570312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1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9.570312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1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9.570312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1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9.570312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1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9.570312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1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9.570312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1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9.570312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1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9.570312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1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9.570312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1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9.570312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1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9.570312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1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9.570312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1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9.570312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1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9.570312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1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9.570312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1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9.570312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1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9.570312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1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9.570312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1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9.570312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1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9.570312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1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9.570312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1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9.570312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1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9.570312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1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9.570312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1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9.570312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1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9.570312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1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9.570312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1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9.570312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1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9.570312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1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9.570312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1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9.570312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1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9.570312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1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9.570312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1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9.570312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1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9.570312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1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9.570312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1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9.570312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1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9.570312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1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9.570312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1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9.570312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1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9.570312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1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9.570312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1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9.570312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1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9.570312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1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9.570312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1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9.570312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1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9.570312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1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156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68" t="s">
        <v>73</v>
      </c>
      <c r="H1" s="43" t="s">
        <v>164</v>
      </c>
      <c r="J1" s="40" t="s">
        <v>38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68" t="s">
        <v>73</v>
      </c>
      <c r="Q1" s="43" t="s">
        <v>164</v>
      </c>
      <c r="S1" s="40" t="s">
        <v>0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68" t="s">
        <v>73</v>
      </c>
      <c r="Z1" s="43" t="s">
        <v>164</v>
      </c>
    </row>
    <row r="2" spans="1:26" s="44" customFormat="1" ht="9" x14ac:dyDescent="0.15">
      <c r="A2" s="44" t="s">
        <v>33</v>
      </c>
      <c r="B2" s="46">
        <v>7</v>
      </c>
      <c r="C2" s="69"/>
      <c r="D2" s="69"/>
      <c r="E2" s="69"/>
      <c r="F2" s="47">
        <f t="shared" ref="F2:F15" si="0">SUM(B2:E2)</f>
        <v>7</v>
      </c>
      <c r="G2" s="70">
        <v>1</v>
      </c>
      <c r="H2" s="49">
        <f t="shared" ref="H2:H15" si="1">F2/G2</f>
        <v>7</v>
      </c>
      <c r="J2" s="44" t="s">
        <v>141</v>
      </c>
      <c r="K2" s="46">
        <v>0</v>
      </c>
      <c r="L2" s="46">
        <v>1</v>
      </c>
      <c r="M2" s="69"/>
      <c r="N2" s="69"/>
      <c r="O2" s="47">
        <f t="shared" ref="O2:O15" si="2">SUM(K2:N2)</f>
        <v>1</v>
      </c>
      <c r="P2" s="70">
        <v>1</v>
      </c>
      <c r="Q2" s="49">
        <f t="shared" ref="Q2:Q15" si="3">O2/P2</f>
        <v>1</v>
      </c>
      <c r="S2" s="44" t="s">
        <v>236</v>
      </c>
      <c r="T2" s="46">
        <v>0</v>
      </c>
      <c r="U2" s="69"/>
      <c r="V2" s="69"/>
      <c r="W2" s="69"/>
      <c r="X2" s="47">
        <f t="shared" ref="X2:X15" si="4">SUM(T2:W2)</f>
        <v>0</v>
      </c>
      <c r="Y2" s="70">
        <v>1</v>
      </c>
      <c r="Z2" s="49">
        <f t="shared" ref="Z2:Z15" si="5">X2/Y2</f>
        <v>0</v>
      </c>
    </row>
    <row r="3" spans="1:26" s="44" customFormat="1" ht="9" x14ac:dyDescent="0.15">
      <c r="A3" s="44" t="s">
        <v>7</v>
      </c>
      <c r="B3" s="46">
        <v>2</v>
      </c>
      <c r="C3" s="46">
        <v>6</v>
      </c>
      <c r="D3" s="69"/>
      <c r="E3" s="69"/>
      <c r="F3" s="47">
        <f t="shared" si="0"/>
        <v>8</v>
      </c>
      <c r="G3" s="70">
        <v>1</v>
      </c>
      <c r="H3" s="49">
        <f t="shared" si="1"/>
        <v>8</v>
      </c>
      <c r="J3" s="44" t="s">
        <v>243</v>
      </c>
      <c r="K3" s="46">
        <v>9</v>
      </c>
      <c r="L3" s="46">
        <v>7</v>
      </c>
      <c r="M3" s="69"/>
      <c r="N3" s="69"/>
      <c r="O3" s="47">
        <f t="shared" si="2"/>
        <v>16</v>
      </c>
      <c r="P3" s="70">
        <v>1</v>
      </c>
      <c r="Q3" s="49">
        <f t="shared" si="3"/>
        <v>16</v>
      </c>
      <c r="S3" s="44" t="s">
        <v>240</v>
      </c>
      <c r="T3" s="46">
        <v>1</v>
      </c>
      <c r="U3" s="69"/>
      <c r="V3" s="69"/>
      <c r="W3" s="69"/>
      <c r="X3" s="47">
        <f t="shared" si="4"/>
        <v>1</v>
      </c>
      <c r="Y3" s="70">
        <v>1</v>
      </c>
      <c r="Z3" s="49">
        <f t="shared" si="5"/>
        <v>1</v>
      </c>
    </row>
    <row r="4" spans="1:26" s="44" customFormat="1" ht="9" x14ac:dyDescent="0.15">
      <c r="A4" s="44" t="s">
        <v>244</v>
      </c>
      <c r="B4" s="46">
        <v>6</v>
      </c>
      <c r="C4" s="46">
        <v>1</v>
      </c>
      <c r="D4" s="46">
        <v>7</v>
      </c>
      <c r="E4" s="46">
        <v>6</v>
      </c>
      <c r="F4" s="47">
        <f t="shared" si="0"/>
        <v>20</v>
      </c>
      <c r="G4" s="70">
        <v>2</v>
      </c>
      <c r="H4" s="49">
        <f t="shared" si="1"/>
        <v>10</v>
      </c>
      <c r="J4" s="44" t="s">
        <v>246</v>
      </c>
      <c r="K4" s="46">
        <v>2</v>
      </c>
      <c r="L4" s="46">
        <v>10</v>
      </c>
      <c r="M4" s="69"/>
      <c r="N4" s="69"/>
      <c r="O4" s="47">
        <f t="shared" si="2"/>
        <v>12</v>
      </c>
      <c r="P4" s="70">
        <v>1</v>
      </c>
      <c r="Q4" s="49">
        <f t="shared" si="3"/>
        <v>12</v>
      </c>
      <c r="S4" s="44" t="s">
        <v>85</v>
      </c>
      <c r="T4" s="46">
        <v>10</v>
      </c>
      <c r="U4" s="46">
        <v>1</v>
      </c>
      <c r="V4" s="46">
        <v>13</v>
      </c>
      <c r="W4" s="46">
        <v>9</v>
      </c>
      <c r="X4" s="47">
        <f t="shared" si="4"/>
        <v>33</v>
      </c>
      <c r="Y4" s="70">
        <v>1</v>
      </c>
      <c r="Z4" s="49">
        <f t="shared" si="5"/>
        <v>33</v>
      </c>
    </row>
    <row r="5" spans="1:26" s="44" customFormat="1" ht="9" x14ac:dyDescent="0.15">
      <c r="A5" s="44" t="s">
        <v>230</v>
      </c>
      <c r="B5" s="69"/>
      <c r="C5" s="46">
        <v>0</v>
      </c>
      <c r="D5" s="46">
        <v>9</v>
      </c>
      <c r="E5" s="46">
        <v>3</v>
      </c>
      <c r="F5" s="47">
        <f t="shared" si="0"/>
        <v>12</v>
      </c>
      <c r="G5" s="70">
        <v>3</v>
      </c>
      <c r="H5" s="49">
        <f t="shared" si="1"/>
        <v>4</v>
      </c>
      <c r="J5" s="44" t="s">
        <v>197</v>
      </c>
      <c r="K5" s="46">
        <v>13</v>
      </c>
      <c r="L5" s="46">
        <v>10</v>
      </c>
      <c r="M5" s="69"/>
      <c r="N5" s="69"/>
      <c r="O5" s="47">
        <f t="shared" si="2"/>
        <v>23</v>
      </c>
      <c r="P5" s="70">
        <v>1</v>
      </c>
      <c r="Q5" s="49">
        <f t="shared" si="3"/>
        <v>23</v>
      </c>
      <c r="S5" s="44" t="s">
        <v>17</v>
      </c>
      <c r="T5" s="69"/>
      <c r="U5" s="46">
        <v>0</v>
      </c>
      <c r="V5" s="46">
        <v>0</v>
      </c>
      <c r="W5" s="46">
        <v>0</v>
      </c>
      <c r="X5" s="47">
        <f t="shared" si="4"/>
        <v>0</v>
      </c>
      <c r="Y5" s="70">
        <v>1</v>
      </c>
      <c r="Z5" s="49">
        <f t="shared" si="5"/>
        <v>0</v>
      </c>
    </row>
    <row r="6" spans="1:26" s="44" customFormat="1" ht="9" x14ac:dyDescent="0.15">
      <c r="A6" s="44" t="s">
        <v>235</v>
      </c>
      <c r="B6" s="46">
        <v>4</v>
      </c>
      <c r="C6" s="69"/>
      <c r="D6" s="69"/>
      <c r="E6" s="69"/>
      <c r="F6" s="47">
        <f t="shared" si="0"/>
        <v>4</v>
      </c>
      <c r="G6" s="70">
        <v>4</v>
      </c>
      <c r="H6" s="49">
        <f t="shared" si="1"/>
        <v>1</v>
      </c>
      <c r="J6" s="44" t="s">
        <v>6</v>
      </c>
      <c r="K6" s="46">
        <v>6</v>
      </c>
      <c r="L6" s="71">
        <v>7</v>
      </c>
      <c r="M6" s="72"/>
      <c r="N6" s="72"/>
      <c r="O6" s="47">
        <f t="shared" si="2"/>
        <v>13</v>
      </c>
      <c r="P6" s="70">
        <v>2</v>
      </c>
      <c r="Q6" s="49">
        <f t="shared" si="3"/>
        <v>6.5</v>
      </c>
      <c r="S6" s="44" t="s">
        <v>247</v>
      </c>
      <c r="T6" s="69"/>
      <c r="U6" s="46">
        <v>0</v>
      </c>
      <c r="V6" s="69"/>
      <c r="W6" s="69"/>
      <c r="X6" s="47">
        <f t="shared" si="4"/>
        <v>0</v>
      </c>
      <c r="Y6" s="70">
        <v>1</v>
      </c>
      <c r="Z6" s="49">
        <f t="shared" si="5"/>
        <v>0</v>
      </c>
    </row>
    <row r="7" spans="1:26" s="44" customFormat="1" ht="9" x14ac:dyDescent="0.15">
      <c r="A7" s="44" t="s">
        <v>210</v>
      </c>
      <c r="B7" s="46">
        <v>2</v>
      </c>
      <c r="C7" s="69"/>
      <c r="D7" s="69"/>
      <c r="E7" s="69"/>
      <c r="F7" s="47">
        <f t="shared" si="0"/>
        <v>2</v>
      </c>
      <c r="G7" s="70">
        <v>4</v>
      </c>
      <c r="H7" s="49">
        <f t="shared" si="1"/>
        <v>0.5</v>
      </c>
      <c r="J7" s="44" t="s">
        <v>120</v>
      </c>
      <c r="K7" s="46">
        <v>1</v>
      </c>
      <c r="L7" s="46">
        <v>8</v>
      </c>
      <c r="M7" s="46">
        <v>1</v>
      </c>
      <c r="N7" s="46">
        <v>7</v>
      </c>
      <c r="O7" s="47">
        <f t="shared" si="2"/>
        <v>17</v>
      </c>
      <c r="P7" s="70">
        <v>2</v>
      </c>
      <c r="Q7" s="49">
        <f t="shared" si="3"/>
        <v>8.5</v>
      </c>
      <c r="S7" s="44" t="s">
        <v>44</v>
      </c>
      <c r="T7" s="46">
        <v>10</v>
      </c>
      <c r="U7" s="69"/>
      <c r="V7" s="69"/>
      <c r="W7" s="69"/>
      <c r="X7" s="47">
        <f t="shared" si="4"/>
        <v>10</v>
      </c>
      <c r="Y7" s="70">
        <v>1</v>
      </c>
      <c r="Z7" s="49">
        <f t="shared" si="5"/>
        <v>10</v>
      </c>
    </row>
    <row r="8" spans="1:26" s="44" customFormat="1" ht="9" x14ac:dyDescent="0.15">
      <c r="A8" s="44" t="s">
        <v>32</v>
      </c>
      <c r="B8" s="46">
        <v>3</v>
      </c>
      <c r="C8" s="69"/>
      <c r="D8" s="69"/>
      <c r="E8" s="69"/>
      <c r="F8" s="47">
        <f t="shared" si="0"/>
        <v>3</v>
      </c>
      <c r="G8" s="70">
        <v>4</v>
      </c>
      <c r="H8" s="49">
        <f t="shared" si="1"/>
        <v>0.75</v>
      </c>
      <c r="J8" s="44" t="s">
        <v>101</v>
      </c>
      <c r="K8" s="46">
        <v>10</v>
      </c>
      <c r="L8" s="46">
        <v>14</v>
      </c>
      <c r="M8" s="46">
        <v>12</v>
      </c>
      <c r="N8" s="46">
        <v>13</v>
      </c>
      <c r="O8" s="47">
        <f t="shared" si="2"/>
        <v>49</v>
      </c>
      <c r="P8" s="70">
        <v>3</v>
      </c>
      <c r="Q8" s="49">
        <f t="shared" si="3"/>
        <v>16.333333333333332</v>
      </c>
      <c r="S8" s="44" t="s">
        <v>248</v>
      </c>
      <c r="T8" s="46">
        <v>4</v>
      </c>
      <c r="U8" s="69"/>
      <c r="V8" s="69"/>
      <c r="W8" s="69"/>
      <c r="X8" s="47">
        <f t="shared" si="4"/>
        <v>4</v>
      </c>
      <c r="Y8" s="70">
        <v>1</v>
      </c>
      <c r="Z8" s="49">
        <f t="shared" si="5"/>
        <v>4</v>
      </c>
    </row>
    <row r="9" spans="1:26" s="44" customFormat="1" ht="9" x14ac:dyDescent="0.15">
      <c r="A9" s="44" t="s">
        <v>242</v>
      </c>
      <c r="B9" s="46">
        <v>0</v>
      </c>
      <c r="C9" s="46">
        <v>0</v>
      </c>
      <c r="D9" s="69"/>
      <c r="E9" s="69"/>
      <c r="F9" s="47">
        <f t="shared" si="0"/>
        <v>0</v>
      </c>
      <c r="G9" s="70">
        <v>4</v>
      </c>
      <c r="H9" s="49">
        <f t="shared" si="1"/>
        <v>0</v>
      </c>
      <c r="J9" s="44" t="s">
        <v>78</v>
      </c>
      <c r="K9" s="69"/>
      <c r="L9" s="46">
        <v>2</v>
      </c>
      <c r="M9" s="46">
        <v>0</v>
      </c>
      <c r="N9" s="69"/>
      <c r="O9" s="47">
        <f t="shared" si="2"/>
        <v>2</v>
      </c>
      <c r="P9" s="70">
        <v>3</v>
      </c>
      <c r="Q9" s="49">
        <f t="shared" si="3"/>
        <v>0.66666666666666663</v>
      </c>
      <c r="S9" s="44" t="s">
        <v>150</v>
      </c>
      <c r="T9" s="46">
        <v>1</v>
      </c>
      <c r="U9" s="69"/>
      <c r="V9" s="69"/>
      <c r="W9" s="69"/>
      <c r="X9" s="47">
        <f t="shared" si="4"/>
        <v>1</v>
      </c>
      <c r="Y9" s="70">
        <v>1</v>
      </c>
      <c r="Z9" s="49">
        <f t="shared" si="5"/>
        <v>1</v>
      </c>
    </row>
    <row r="10" spans="1:26" s="44" customFormat="1" ht="9" x14ac:dyDescent="0.15">
      <c r="A10" s="44" t="s">
        <v>121</v>
      </c>
      <c r="B10" s="46">
        <v>3</v>
      </c>
      <c r="C10" s="46">
        <v>10</v>
      </c>
      <c r="D10" s="46">
        <v>7</v>
      </c>
      <c r="E10" s="46">
        <v>2</v>
      </c>
      <c r="F10" s="47">
        <f t="shared" si="0"/>
        <v>22</v>
      </c>
      <c r="G10" s="70">
        <v>6</v>
      </c>
      <c r="H10" s="49">
        <f t="shared" si="1"/>
        <v>3.6666666666666665</v>
      </c>
      <c r="J10" s="44" t="s">
        <v>212</v>
      </c>
      <c r="K10" s="46">
        <v>1</v>
      </c>
      <c r="L10" s="46">
        <v>8</v>
      </c>
      <c r="M10" s="69"/>
      <c r="N10" s="69"/>
      <c r="O10" s="47">
        <f t="shared" si="2"/>
        <v>9</v>
      </c>
      <c r="P10" s="70">
        <v>4</v>
      </c>
      <c r="Q10" s="49">
        <f t="shared" si="3"/>
        <v>2.25</v>
      </c>
      <c r="S10" s="44" t="s">
        <v>58</v>
      </c>
      <c r="T10" s="46">
        <v>1</v>
      </c>
      <c r="U10" s="69"/>
      <c r="V10" s="69"/>
      <c r="W10" s="69"/>
      <c r="X10" s="47">
        <f t="shared" si="4"/>
        <v>1</v>
      </c>
      <c r="Y10" s="70">
        <v>1</v>
      </c>
      <c r="Z10" s="49">
        <f t="shared" si="5"/>
        <v>1</v>
      </c>
    </row>
    <row r="11" spans="1:26" s="44" customFormat="1" ht="9" x14ac:dyDescent="0.15">
      <c r="A11" s="44" t="s">
        <v>249</v>
      </c>
      <c r="B11" s="69"/>
      <c r="C11" s="46">
        <v>12</v>
      </c>
      <c r="D11" s="69"/>
      <c r="E11" s="69"/>
      <c r="F11" s="47">
        <f t="shared" si="0"/>
        <v>12</v>
      </c>
      <c r="G11" s="70">
        <v>6</v>
      </c>
      <c r="H11" s="49">
        <f t="shared" si="1"/>
        <v>2</v>
      </c>
      <c r="J11" s="44" t="s">
        <v>46</v>
      </c>
      <c r="K11" s="46">
        <v>1</v>
      </c>
      <c r="L11" s="46">
        <v>0</v>
      </c>
      <c r="M11" s="69"/>
      <c r="N11" s="69"/>
      <c r="O11" s="47">
        <f t="shared" si="2"/>
        <v>1</v>
      </c>
      <c r="P11" s="70">
        <v>4</v>
      </c>
      <c r="Q11" s="49">
        <f t="shared" si="3"/>
        <v>0.25</v>
      </c>
      <c r="S11" s="44" t="s">
        <v>241</v>
      </c>
      <c r="T11" s="69"/>
      <c r="U11" s="46">
        <v>6</v>
      </c>
      <c r="V11" s="46">
        <v>1</v>
      </c>
      <c r="W11" s="69"/>
      <c r="X11" s="47">
        <f t="shared" si="4"/>
        <v>7</v>
      </c>
      <c r="Y11" s="70">
        <v>3</v>
      </c>
      <c r="Z11" s="49">
        <f t="shared" si="5"/>
        <v>2.3333333333333335</v>
      </c>
    </row>
    <row r="12" spans="1:26" s="44" customFormat="1" ht="9" x14ac:dyDescent="0.15">
      <c r="A12" s="44" t="s">
        <v>86</v>
      </c>
      <c r="B12" s="69"/>
      <c r="C12" s="46">
        <v>8</v>
      </c>
      <c r="D12" s="46">
        <v>3</v>
      </c>
      <c r="E12" s="69"/>
      <c r="F12" s="47">
        <f t="shared" si="0"/>
        <v>11</v>
      </c>
      <c r="G12" s="70">
        <v>7</v>
      </c>
      <c r="H12" s="49">
        <f t="shared" si="1"/>
        <v>1.5714285714285714</v>
      </c>
      <c r="J12" s="44" t="s">
        <v>245</v>
      </c>
      <c r="K12" s="46">
        <v>2</v>
      </c>
      <c r="L12" s="46">
        <v>2</v>
      </c>
      <c r="M12" s="69"/>
      <c r="N12" s="69"/>
      <c r="O12" s="47">
        <f t="shared" si="2"/>
        <v>4</v>
      </c>
      <c r="P12" s="70">
        <v>7</v>
      </c>
      <c r="Q12" s="49">
        <f t="shared" si="3"/>
        <v>0.5714285714285714</v>
      </c>
      <c r="S12" s="44" t="s">
        <v>180</v>
      </c>
      <c r="T12" s="69"/>
      <c r="U12" s="46">
        <v>0</v>
      </c>
      <c r="V12" s="46">
        <v>0</v>
      </c>
      <c r="W12" s="69"/>
      <c r="X12" s="47">
        <f t="shared" si="4"/>
        <v>0</v>
      </c>
      <c r="Y12" s="70">
        <v>8</v>
      </c>
      <c r="Z12" s="49">
        <f t="shared" si="5"/>
        <v>0</v>
      </c>
    </row>
    <row r="13" spans="1:26" s="44" customFormat="1" ht="9" x14ac:dyDescent="0.15">
      <c r="A13" s="44" t="s">
        <v>2</v>
      </c>
      <c r="B13" s="69"/>
      <c r="C13" s="46">
        <v>11</v>
      </c>
      <c r="D13" s="46">
        <v>7</v>
      </c>
      <c r="E13" s="69"/>
      <c r="F13" s="47">
        <f t="shared" si="0"/>
        <v>18</v>
      </c>
      <c r="G13" s="70">
        <v>8</v>
      </c>
      <c r="H13" s="49">
        <f t="shared" si="1"/>
        <v>2.25</v>
      </c>
      <c r="J13" s="44" t="s">
        <v>237</v>
      </c>
      <c r="K13" s="69"/>
      <c r="L13" s="46">
        <v>7</v>
      </c>
      <c r="M13" s="69"/>
      <c r="N13" s="69"/>
      <c r="O13" s="47">
        <f t="shared" si="2"/>
        <v>7</v>
      </c>
      <c r="P13" s="70">
        <v>12</v>
      </c>
      <c r="Q13" s="49">
        <f t="shared" si="3"/>
        <v>0.58333333333333337</v>
      </c>
      <c r="S13" s="44" t="s">
        <v>102</v>
      </c>
      <c r="T13" s="46">
        <v>3</v>
      </c>
      <c r="U13" s="69"/>
      <c r="V13" s="69"/>
      <c r="W13" s="69"/>
      <c r="X13" s="47">
        <f t="shared" si="4"/>
        <v>3</v>
      </c>
      <c r="Y13" s="70">
        <v>10</v>
      </c>
      <c r="Z13" s="49">
        <f t="shared" si="5"/>
        <v>0.3</v>
      </c>
    </row>
    <row r="14" spans="1:26" s="44" customFormat="1" ht="9" x14ac:dyDescent="0.15">
      <c r="A14" s="44" t="s">
        <v>238</v>
      </c>
      <c r="B14" s="69"/>
      <c r="C14" s="46">
        <v>8</v>
      </c>
      <c r="D14" s="46">
        <v>1</v>
      </c>
      <c r="E14" s="69"/>
      <c r="F14" s="47">
        <f t="shared" si="0"/>
        <v>9</v>
      </c>
      <c r="G14" s="70">
        <v>10</v>
      </c>
      <c r="H14" s="49">
        <f t="shared" si="1"/>
        <v>0.9</v>
      </c>
      <c r="J14" s="44" t="s">
        <v>239</v>
      </c>
      <c r="K14" s="69"/>
      <c r="L14" s="46">
        <v>6</v>
      </c>
      <c r="M14" s="69"/>
      <c r="N14" s="69"/>
      <c r="O14" s="47">
        <f t="shared" si="2"/>
        <v>6</v>
      </c>
      <c r="P14" s="70">
        <v>14</v>
      </c>
      <c r="Q14" s="49">
        <f t="shared" si="3"/>
        <v>0.42857142857142855</v>
      </c>
      <c r="S14" s="44" t="s">
        <v>224</v>
      </c>
      <c r="T14" s="69"/>
      <c r="U14" s="46">
        <v>11</v>
      </c>
      <c r="V14" s="46">
        <v>14</v>
      </c>
      <c r="W14" s="46">
        <v>9</v>
      </c>
      <c r="X14" s="47">
        <f t="shared" si="4"/>
        <v>34</v>
      </c>
      <c r="Y14" s="70">
        <v>15</v>
      </c>
      <c r="Z14" s="49">
        <f t="shared" si="5"/>
        <v>2.2666666666666666</v>
      </c>
    </row>
    <row r="15" spans="1:26" s="44" customFormat="1" ht="9" x14ac:dyDescent="0.15">
      <c r="A15" s="44" t="s">
        <v>234</v>
      </c>
      <c r="B15" s="46">
        <v>7</v>
      </c>
      <c r="C15" s="46">
        <v>19</v>
      </c>
      <c r="D15" s="69"/>
      <c r="E15" s="69"/>
      <c r="F15" s="47">
        <f t="shared" si="0"/>
        <v>26</v>
      </c>
      <c r="G15" s="70">
        <v>20</v>
      </c>
      <c r="H15" s="49">
        <f t="shared" si="1"/>
        <v>1.3</v>
      </c>
      <c r="J15" s="44" t="s">
        <v>157</v>
      </c>
      <c r="K15" s="46">
        <v>7</v>
      </c>
      <c r="L15" s="46">
        <v>10</v>
      </c>
      <c r="M15" s="69"/>
      <c r="N15" s="69"/>
      <c r="O15" s="47">
        <f t="shared" si="2"/>
        <v>17</v>
      </c>
      <c r="P15" s="70">
        <v>21</v>
      </c>
      <c r="Q15" s="49">
        <f t="shared" si="3"/>
        <v>0.80952380952380953</v>
      </c>
      <c r="S15" s="44" t="s">
        <v>30</v>
      </c>
      <c r="T15" s="69"/>
      <c r="U15" s="46">
        <v>13</v>
      </c>
      <c r="V15" s="69"/>
      <c r="W15" s="69"/>
      <c r="X15" s="47">
        <f t="shared" si="4"/>
        <v>13</v>
      </c>
      <c r="Y15" s="70">
        <v>32</v>
      </c>
      <c r="Z15" s="49">
        <f t="shared" si="5"/>
        <v>0.40625</v>
      </c>
    </row>
    <row r="16" spans="1:26" s="44" customFormat="1" ht="9" x14ac:dyDescent="0.15">
      <c r="B16" s="46"/>
      <c r="C16" s="46"/>
      <c r="D16" s="46"/>
      <c r="E16" s="46"/>
      <c r="F16" s="47"/>
      <c r="G16" s="70"/>
      <c r="H16" s="49"/>
      <c r="K16" s="46"/>
      <c r="L16" s="46"/>
      <c r="M16" s="46"/>
      <c r="N16" s="46"/>
      <c r="O16" s="47"/>
      <c r="P16" s="70"/>
      <c r="Q16" s="49"/>
      <c r="T16" s="46"/>
      <c r="U16" s="46"/>
      <c r="V16" s="46"/>
      <c r="W16" s="46"/>
      <c r="X16" s="47"/>
      <c r="Y16" s="70"/>
      <c r="Z16" s="49"/>
    </row>
    <row r="17" spans="1:26" s="44" customFormat="1" ht="9" x14ac:dyDescent="0.15">
      <c r="B17" s="47">
        <f>SUM(B2:B15)</f>
        <v>34</v>
      </c>
      <c r="C17" s="47">
        <f>SUM(C2:C15)</f>
        <v>75</v>
      </c>
      <c r="D17" s="47">
        <f>SUM(D2:D15)</f>
        <v>34</v>
      </c>
      <c r="E17" s="47">
        <f>SUM(E2:E14)</f>
        <v>11</v>
      </c>
      <c r="F17" s="51">
        <f>SUM(F2:F16)</f>
        <v>154</v>
      </c>
      <c r="G17" s="93">
        <f>SUM(G2:G16)</f>
        <v>80</v>
      </c>
      <c r="H17" s="49"/>
      <c r="K17" s="47">
        <f t="shared" ref="K17:P17" si="6">SUM(K2:K16)</f>
        <v>52</v>
      </c>
      <c r="L17" s="47">
        <f t="shared" si="6"/>
        <v>92</v>
      </c>
      <c r="M17" s="47">
        <f t="shared" si="6"/>
        <v>13</v>
      </c>
      <c r="N17" s="47">
        <f t="shared" si="6"/>
        <v>20</v>
      </c>
      <c r="O17" s="51">
        <f t="shared" si="6"/>
        <v>177</v>
      </c>
      <c r="P17" s="93">
        <f t="shared" si="6"/>
        <v>76</v>
      </c>
      <c r="Q17" s="49"/>
      <c r="T17" s="47">
        <f t="shared" ref="T17:Y17" si="7">SUM(T2:T16)</f>
        <v>30</v>
      </c>
      <c r="U17" s="47">
        <f t="shared" si="7"/>
        <v>31</v>
      </c>
      <c r="V17" s="47">
        <f t="shared" si="7"/>
        <v>28</v>
      </c>
      <c r="W17" s="47">
        <f t="shared" si="7"/>
        <v>18</v>
      </c>
      <c r="X17" s="51">
        <f t="shared" si="7"/>
        <v>107</v>
      </c>
      <c r="Y17" s="93">
        <f t="shared" si="7"/>
        <v>77</v>
      </c>
      <c r="Z17" s="49"/>
    </row>
    <row r="18" spans="1:26" s="44" customFormat="1" ht="9" x14ac:dyDescent="0.15">
      <c r="B18" s="46"/>
      <c r="C18" s="46"/>
      <c r="D18" s="46"/>
      <c r="E18" s="46"/>
      <c r="F18" s="46"/>
      <c r="G18" s="70"/>
      <c r="H18" s="49"/>
      <c r="K18" s="46"/>
      <c r="L18" s="46"/>
      <c r="M18" s="46"/>
      <c r="N18" s="46"/>
      <c r="O18" s="46"/>
      <c r="P18" s="70"/>
      <c r="Q18" s="49"/>
      <c r="T18" s="46"/>
      <c r="U18" s="46"/>
      <c r="V18" s="46"/>
      <c r="W18" s="46"/>
      <c r="X18" s="46"/>
      <c r="Y18" s="70"/>
      <c r="Z18" s="49"/>
    </row>
    <row r="19" spans="1:26" s="44" customFormat="1" ht="9" x14ac:dyDescent="0.15">
      <c r="B19" s="46"/>
      <c r="C19" s="46"/>
      <c r="D19" s="46"/>
      <c r="E19" s="46"/>
      <c r="F19" s="46"/>
      <c r="G19" s="70"/>
      <c r="H19" s="49"/>
      <c r="K19" s="46"/>
      <c r="L19" s="46"/>
      <c r="M19" s="46"/>
      <c r="N19" s="46"/>
      <c r="O19" s="46"/>
      <c r="P19" s="70"/>
      <c r="Q19" s="49"/>
      <c r="R19" s="53"/>
      <c r="T19" s="46"/>
      <c r="U19" s="46"/>
      <c r="V19" s="46"/>
      <c r="W19" s="46"/>
      <c r="X19" s="46"/>
      <c r="Y19" s="70"/>
      <c r="Z19" s="49"/>
    </row>
    <row r="20" spans="1:26" s="44" customFormat="1" ht="9.75" thickBot="1" x14ac:dyDescent="0.2">
      <c r="A20" s="40" t="s">
        <v>52</v>
      </c>
      <c r="B20" s="41">
        <v>1</v>
      </c>
      <c r="C20" s="41">
        <v>2</v>
      </c>
      <c r="D20" s="41">
        <v>3</v>
      </c>
      <c r="E20" s="41">
        <v>4</v>
      </c>
      <c r="F20" s="41" t="s">
        <v>26</v>
      </c>
      <c r="G20" s="68" t="s">
        <v>73</v>
      </c>
      <c r="H20" s="43" t="s">
        <v>164</v>
      </c>
      <c r="J20" s="40" t="s">
        <v>250</v>
      </c>
      <c r="K20" s="41">
        <v>1</v>
      </c>
      <c r="L20" s="41">
        <v>2</v>
      </c>
      <c r="M20" s="41">
        <v>3</v>
      </c>
      <c r="N20" s="41">
        <v>4</v>
      </c>
      <c r="O20" s="41" t="s">
        <v>26</v>
      </c>
      <c r="P20" s="68" t="s">
        <v>73</v>
      </c>
      <c r="Q20" s="43" t="s">
        <v>164</v>
      </c>
      <c r="R20" s="53"/>
      <c r="S20" s="40" t="s">
        <v>97</v>
      </c>
      <c r="T20" s="41">
        <v>1</v>
      </c>
      <c r="U20" s="41">
        <v>2</v>
      </c>
      <c r="V20" s="41">
        <v>3</v>
      </c>
      <c r="W20" s="41">
        <v>4</v>
      </c>
      <c r="X20" s="41" t="s">
        <v>26</v>
      </c>
      <c r="Y20" s="68" t="s">
        <v>73</v>
      </c>
      <c r="Z20" s="43" t="s">
        <v>164</v>
      </c>
    </row>
    <row r="21" spans="1:26" s="44" customFormat="1" ht="9" x14ac:dyDescent="0.15">
      <c r="A21" s="44" t="s">
        <v>206</v>
      </c>
      <c r="B21" s="46">
        <v>0</v>
      </c>
      <c r="C21" s="69"/>
      <c r="D21" s="69"/>
      <c r="E21" s="69"/>
      <c r="F21" s="47">
        <f t="shared" ref="F21:F34" si="8">SUM(B21:E21)</f>
        <v>0</v>
      </c>
      <c r="G21" s="74">
        <v>1</v>
      </c>
      <c r="H21" s="75">
        <f t="shared" ref="H21:H34" si="9">F21/G21</f>
        <v>0</v>
      </c>
      <c r="J21" s="44" t="s">
        <v>269</v>
      </c>
      <c r="K21" s="46">
        <v>2</v>
      </c>
      <c r="L21" s="69"/>
      <c r="M21" s="69"/>
      <c r="N21" s="69"/>
      <c r="O21" s="47">
        <f t="shared" ref="O21:O34" si="10">SUM(K21:N21)</f>
        <v>2</v>
      </c>
      <c r="P21" s="46">
        <v>1</v>
      </c>
      <c r="Q21" s="54">
        <f t="shared" ref="Q21:Q34" si="11">O21/P21</f>
        <v>2</v>
      </c>
      <c r="R21" s="53"/>
      <c r="S21" s="44" t="s">
        <v>266</v>
      </c>
      <c r="T21" s="46">
        <v>0</v>
      </c>
      <c r="U21" s="69"/>
      <c r="V21" s="69"/>
      <c r="W21" s="69"/>
      <c r="X21" s="47">
        <f t="shared" ref="X21:X34" si="12">SUM(T21:W21)</f>
        <v>0</v>
      </c>
      <c r="Y21" s="46">
        <v>1</v>
      </c>
      <c r="Z21" s="54">
        <f t="shared" ref="Z21:Z34" si="13">X21/Y21</f>
        <v>0</v>
      </c>
    </row>
    <row r="22" spans="1:26" s="44" customFormat="1" ht="9" x14ac:dyDescent="0.15">
      <c r="A22" s="44" t="s">
        <v>256</v>
      </c>
      <c r="B22" s="69"/>
      <c r="C22" s="46">
        <v>0</v>
      </c>
      <c r="D22" s="69"/>
      <c r="E22" s="69"/>
      <c r="F22" s="47">
        <f t="shared" si="8"/>
        <v>0</v>
      </c>
      <c r="G22" s="74">
        <v>1</v>
      </c>
      <c r="H22" s="75">
        <f t="shared" si="9"/>
        <v>0</v>
      </c>
      <c r="J22" s="44" t="s">
        <v>95</v>
      </c>
      <c r="K22" s="69"/>
      <c r="L22" s="46">
        <v>1</v>
      </c>
      <c r="M22" s="46">
        <v>0</v>
      </c>
      <c r="N22" s="69"/>
      <c r="O22" s="47">
        <f t="shared" si="10"/>
        <v>1</v>
      </c>
      <c r="P22" s="46">
        <v>1</v>
      </c>
      <c r="Q22" s="54">
        <f t="shared" si="11"/>
        <v>1</v>
      </c>
      <c r="R22" s="53"/>
      <c r="S22" s="44" t="s">
        <v>267</v>
      </c>
      <c r="T22" s="46">
        <v>6</v>
      </c>
      <c r="U22" s="46">
        <v>8</v>
      </c>
      <c r="V22" s="46">
        <v>4</v>
      </c>
      <c r="W22" s="46">
        <v>10</v>
      </c>
      <c r="X22" s="47">
        <f t="shared" si="12"/>
        <v>28</v>
      </c>
      <c r="Y22" s="46">
        <v>1</v>
      </c>
      <c r="Z22" s="54">
        <f t="shared" si="13"/>
        <v>28</v>
      </c>
    </row>
    <row r="23" spans="1:26" s="44" customFormat="1" ht="9" x14ac:dyDescent="0.15">
      <c r="A23" s="44" t="s">
        <v>262</v>
      </c>
      <c r="B23" s="69"/>
      <c r="C23" s="46">
        <v>6</v>
      </c>
      <c r="D23" s="69"/>
      <c r="E23" s="69"/>
      <c r="F23" s="47">
        <f t="shared" si="8"/>
        <v>6</v>
      </c>
      <c r="G23" s="74">
        <v>1</v>
      </c>
      <c r="H23" s="75">
        <f t="shared" si="9"/>
        <v>6</v>
      </c>
      <c r="J23" s="44" t="s">
        <v>257</v>
      </c>
      <c r="K23" s="46">
        <v>1</v>
      </c>
      <c r="L23" s="69"/>
      <c r="M23" s="69"/>
      <c r="N23" s="69"/>
      <c r="O23" s="47">
        <f t="shared" si="10"/>
        <v>1</v>
      </c>
      <c r="P23" s="46">
        <v>2</v>
      </c>
      <c r="Q23" s="54">
        <f t="shared" si="11"/>
        <v>0.5</v>
      </c>
      <c r="R23" s="53"/>
      <c r="S23" s="44" t="s">
        <v>163</v>
      </c>
      <c r="T23" s="46">
        <v>6</v>
      </c>
      <c r="U23" s="69"/>
      <c r="V23" s="69"/>
      <c r="W23" s="69"/>
      <c r="X23" s="47">
        <f t="shared" si="12"/>
        <v>6</v>
      </c>
      <c r="Y23" s="46">
        <v>1</v>
      </c>
      <c r="Z23" s="54">
        <f t="shared" si="13"/>
        <v>6</v>
      </c>
    </row>
    <row r="24" spans="1:26" s="44" customFormat="1" ht="9" x14ac:dyDescent="0.15">
      <c r="A24" s="44" t="s">
        <v>264</v>
      </c>
      <c r="B24" s="46">
        <v>0</v>
      </c>
      <c r="C24" s="69"/>
      <c r="D24" s="69"/>
      <c r="E24" s="69"/>
      <c r="F24" s="47">
        <f t="shared" si="8"/>
        <v>0</v>
      </c>
      <c r="G24" s="74">
        <v>1</v>
      </c>
      <c r="H24" s="75">
        <f t="shared" si="9"/>
        <v>0</v>
      </c>
      <c r="J24" s="44" t="s">
        <v>209</v>
      </c>
      <c r="K24" s="46">
        <v>1</v>
      </c>
      <c r="L24" s="46">
        <v>0</v>
      </c>
      <c r="M24" s="69"/>
      <c r="N24" s="69"/>
      <c r="O24" s="47">
        <f t="shared" si="10"/>
        <v>1</v>
      </c>
      <c r="P24" s="46">
        <v>2</v>
      </c>
      <c r="Q24" s="54">
        <f t="shared" si="11"/>
        <v>0.5</v>
      </c>
      <c r="S24" s="44" t="s">
        <v>270</v>
      </c>
      <c r="T24" s="46">
        <v>2</v>
      </c>
      <c r="U24" s="69"/>
      <c r="V24" s="69"/>
      <c r="W24" s="69"/>
      <c r="X24" s="47">
        <f t="shared" si="12"/>
        <v>2</v>
      </c>
      <c r="Y24" s="46">
        <v>1</v>
      </c>
      <c r="Z24" s="54">
        <f t="shared" si="13"/>
        <v>2</v>
      </c>
    </row>
    <row r="25" spans="1:26" s="44" customFormat="1" ht="9" x14ac:dyDescent="0.15">
      <c r="A25" s="44" t="s">
        <v>265</v>
      </c>
      <c r="B25" s="69"/>
      <c r="C25" s="46">
        <v>0</v>
      </c>
      <c r="D25" s="46">
        <v>0</v>
      </c>
      <c r="E25" s="46">
        <v>0</v>
      </c>
      <c r="F25" s="47">
        <f t="shared" si="8"/>
        <v>0</v>
      </c>
      <c r="G25" s="74">
        <v>1</v>
      </c>
      <c r="H25" s="75">
        <f t="shared" si="9"/>
        <v>0</v>
      </c>
      <c r="J25" s="44" t="s">
        <v>260</v>
      </c>
      <c r="K25" s="46">
        <v>0</v>
      </c>
      <c r="L25" s="46">
        <v>9</v>
      </c>
      <c r="M25" s="69"/>
      <c r="N25" s="69"/>
      <c r="O25" s="47">
        <f t="shared" si="10"/>
        <v>9</v>
      </c>
      <c r="P25" s="46">
        <v>2</v>
      </c>
      <c r="Q25" s="54">
        <f t="shared" si="11"/>
        <v>4.5</v>
      </c>
      <c r="S25" s="44" t="s">
        <v>213</v>
      </c>
      <c r="T25" s="46">
        <v>0</v>
      </c>
      <c r="U25" s="46">
        <v>14</v>
      </c>
      <c r="V25" s="46">
        <v>1</v>
      </c>
      <c r="W25" s="46">
        <v>0</v>
      </c>
      <c r="X25" s="47">
        <f t="shared" si="12"/>
        <v>15</v>
      </c>
      <c r="Y25" s="46">
        <v>2</v>
      </c>
      <c r="Z25" s="54">
        <f t="shared" si="13"/>
        <v>7.5</v>
      </c>
    </row>
    <row r="26" spans="1:26" s="44" customFormat="1" ht="9" x14ac:dyDescent="0.15">
      <c r="A26" s="44" t="s">
        <v>268</v>
      </c>
      <c r="B26" s="46">
        <v>10</v>
      </c>
      <c r="C26" s="46">
        <v>0</v>
      </c>
      <c r="D26" s="69"/>
      <c r="E26" s="69"/>
      <c r="F26" s="47">
        <f t="shared" si="8"/>
        <v>10</v>
      </c>
      <c r="G26" s="74">
        <v>2</v>
      </c>
      <c r="H26" s="75">
        <f t="shared" si="9"/>
        <v>5</v>
      </c>
      <c r="J26" s="44" t="s">
        <v>144</v>
      </c>
      <c r="K26" s="46">
        <v>1</v>
      </c>
      <c r="L26" s="69"/>
      <c r="M26" s="69"/>
      <c r="N26" s="69"/>
      <c r="O26" s="47">
        <f t="shared" si="10"/>
        <v>1</v>
      </c>
      <c r="P26" s="46">
        <v>2</v>
      </c>
      <c r="Q26" s="54">
        <f t="shared" si="11"/>
        <v>0.5</v>
      </c>
      <c r="S26" s="44" t="s">
        <v>188</v>
      </c>
      <c r="T26" s="69"/>
      <c r="U26" s="46">
        <v>0</v>
      </c>
      <c r="V26" s="46">
        <v>0</v>
      </c>
      <c r="W26" s="69"/>
      <c r="X26" s="47">
        <f t="shared" si="12"/>
        <v>0</v>
      </c>
      <c r="Y26" s="46">
        <v>3</v>
      </c>
      <c r="Z26" s="54">
        <f t="shared" si="13"/>
        <v>0</v>
      </c>
    </row>
    <row r="27" spans="1:26" s="44" customFormat="1" ht="9" x14ac:dyDescent="0.15">
      <c r="A27" s="44" t="s">
        <v>233</v>
      </c>
      <c r="B27" s="46">
        <v>1</v>
      </c>
      <c r="C27" s="46">
        <v>0</v>
      </c>
      <c r="D27" s="69"/>
      <c r="E27" s="69"/>
      <c r="F27" s="47">
        <f t="shared" si="8"/>
        <v>1</v>
      </c>
      <c r="G27" s="70">
        <v>2</v>
      </c>
      <c r="H27" s="75">
        <f t="shared" si="9"/>
        <v>0.5</v>
      </c>
      <c r="J27" s="44" t="s">
        <v>263</v>
      </c>
      <c r="K27" s="46">
        <v>2</v>
      </c>
      <c r="L27" s="69"/>
      <c r="M27" s="69"/>
      <c r="N27" s="69"/>
      <c r="O27" s="47">
        <f t="shared" si="10"/>
        <v>2</v>
      </c>
      <c r="P27" s="46">
        <v>2</v>
      </c>
      <c r="Q27" s="54">
        <f t="shared" si="11"/>
        <v>1</v>
      </c>
      <c r="S27" s="44" t="s">
        <v>220</v>
      </c>
      <c r="T27" s="69"/>
      <c r="U27" s="46">
        <v>5</v>
      </c>
      <c r="V27" s="69"/>
      <c r="W27" s="69"/>
      <c r="X27" s="47">
        <f t="shared" si="12"/>
        <v>5</v>
      </c>
      <c r="Y27" s="46">
        <v>5</v>
      </c>
      <c r="Z27" s="54">
        <f t="shared" si="13"/>
        <v>1</v>
      </c>
    </row>
    <row r="28" spans="1:26" s="44" customFormat="1" ht="9" x14ac:dyDescent="0.15">
      <c r="A28" s="44" t="s">
        <v>116</v>
      </c>
      <c r="B28" s="69"/>
      <c r="C28" s="46">
        <v>9</v>
      </c>
      <c r="D28" s="46">
        <v>4</v>
      </c>
      <c r="E28" s="46">
        <v>11</v>
      </c>
      <c r="F28" s="47">
        <f t="shared" si="8"/>
        <v>24</v>
      </c>
      <c r="G28" s="74">
        <v>4</v>
      </c>
      <c r="H28" s="75">
        <f t="shared" si="9"/>
        <v>6</v>
      </c>
      <c r="J28" s="44" t="s">
        <v>177</v>
      </c>
      <c r="K28" s="69"/>
      <c r="L28" s="46">
        <v>2</v>
      </c>
      <c r="M28" s="46">
        <v>2</v>
      </c>
      <c r="N28" s="69"/>
      <c r="O28" s="47">
        <f t="shared" si="10"/>
        <v>4</v>
      </c>
      <c r="P28" s="46">
        <v>3</v>
      </c>
      <c r="Q28" s="54">
        <f t="shared" si="11"/>
        <v>1.3333333333333333</v>
      </c>
      <c r="S28" s="44" t="s">
        <v>252</v>
      </c>
      <c r="T28" s="46">
        <v>6</v>
      </c>
      <c r="U28" s="69"/>
      <c r="V28" s="69"/>
      <c r="W28" s="69"/>
      <c r="X28" s="47">
        <f t="shared" si="12"/>
        <v>6</v>
      </c>
      <c r="Y28" s="46">
        <v>6</v>
      </c>
      <c r="Z28" s="54">
        <f t="shared" si="13"/>
        <v>1</v>
      </c>
    </row>
    <row r="29" spans="1:26" s="44" customFormat="1" ht="9" x14ac:dyDescent="0.15">
      <c r="A29" s="44" t="s">
        <v>43</v>
      </c>
      <c r="B29" s="69"/>
      <c r="C29" s="46">
        <v>0</v>
      </c>
      <c r="D29" s="46">
        <v>0</v>
      </c>
      <c r="E29" s="69"/>
      <c r="F29" s="47">
        <f t="shared" si="8"/>
        <v>0</v>
      </c>
      <c r="G29" s="74">
        <v>4</v>
      </c>
      <c r="H29" s="75">
        <f t="shared" si="9"/>
        <v>0</v>
      </c>
      <c r="J29" s="44" t="s">
        <v>182</v>
      </c>
      <c r="K29" s="69"/>
      <c r="L29" s="46">
        <v>12</v>
      </c>
      <c r="M29" s="46">
        <v>6</v>
      </c>
      <c r="N29" s="69"/>
      <c r="O29" s="47">
        <f t="shared" si="10"/>
        <v>18</v>
      </c>
      <c r="P29" s="46">
        <v>3</v>
      </c>
      <c r="Q29" s="54">
        <f t="shared" si="11"/>
        <v>6</v>
      </c>
      <c r="S29" s="44" t="s">
        <v>255</v>
      </c>
      <c r="T29" s="46">
        <v>2</v>
      </c>
      <c r="U29" s="69"/>
      <c r="V29" s="69"/>
      <c r="W29" s="69"/>
      <c r="X29" s="47">
        <f t="shared" si="12"/>
        <v>2</v>
      </c>
      <c r="Y29" s="46">
        <v>6</v>
      </c>
      <c r="Z29" s="54">
        <f t="shared" si="13"/>
        <v>0.33333333333333331</v>
      </c>
    </row>
    <row r="30" spans="1:26" s="44" customFormat="1" ht="9" x14ac:dyDescent="0.15">
      <c r="A30" s="44" t="s">
        <v>259</v>
      </c>
      <c r="B30" s="69"/>
      <c r="C30" s="46">
        <v>15</v>
      </c>
      <c r="D30" s="46">
        <v>1</v>
      </c>
      <c r="E30" s="46">
        <v>9</v>
      </c>
      <c r="F30" s="47">
        <f t="shared" si="8"/>
        <v>25</v>
      </c>
      <c r="G30" s="74">
        <v>5</v>
      </c>
      <c r="H30" s="75">
        <f t="shared" si="9"/>
        <v>5</v>
      </c>
      <c r="J30" s="44" t="s">
        <v>147</v>
      </c>
      <c r="K30" s="46">
        <v>0</v>
      </c>
      <c r="L30" s="46">
        <v>0</v>
      </c>
      <c r="M30" s="69"/>
      <c r="N30" s="69"/>
      <c r="O30" s="47">
        <f t="shared" si="10"/>
        <v>0</v>
      </c>
      <c r="P30" s="46">
        <v>5</v>
      </c>
      <c r="Q30" s="54">
        <f t="shared" si="11"/>
        <v>0</v>
      </c>
      <c r="S30" s="44" t="s">
        <v>253</v>
      </c>
      <c r="T30" s="46">
        <v>4</v>
      </c>
      <c r="U30" s="46">
        <v>12</v>
      </c>
      <c r="V30" s="69"/>
      <c r="W30" s="69"/>
      <c r="X30" s="47">
        <f t="shared" si="12"/>
        <v>16</v>
      </c>
      <c r="Y30" s="46">
        <v>7</v>
      </c>
      <c r="Z30" s="54">
        <f t="shared" si="13"/>
        <v>2.2857142857142856</v>
      </c>
    </row>
    <row r="31" spans="1:26" s="44" customFormat="1" ht="9" x14ac:dyDescent="0.15">
      <c r="A31" s="44" t="s">
        <v>251</v>
      </c>
      <c r="B31" s="69"/>
      <c r="C31" s="46">
        <v>28</v>
      </c>
      <c r="D31" s="46">
        <v>6</v>
      </c>
      <c r="E31" s="46">
        <v>15</v>
      </c>
      <c r="F31" s="47">
        <f t="shared" si="8"/>
        <v>49</v>
      </c>
      <c r="G31" s="74">
        <v>6</v>
      </c>
      <c r="H31" s="75">
        <f t="shared" si="9"/>
        <v>8.1666666666666661</v>
      </c>
      <c r="J31" s="44" t="s">
        <v>221</v>
      </c>
      <c r="K31" s="69"/>
      <c r="L31" s="46">
        <v>1</v>
      </c>
      <c r="M31" s="46">
        <v>1</v>
      </c>
      <c r="N31" s="46">
        <v>1</v>
      </c>
      <c r="O31" s="47">
        <f t="shared" si="10"/>
        <v>3</v>
      </c>
      <c r="P31" s="46">
        <v>6</v>
      </c>
      <c r="Q31" s="54">
        <f t="shared" si="11"/>
        <v>0.5</v>
      </c>
      <c r="S31" s="44" t="s">
        <v>261</v>
      </c>
      <c r="T31" s="46">
        <v>1</v>
      </c>
      <c r="U31" s="46">
        <v>4</v>
      </c>
      <c r="V31" s="69"/>
      <c r="W31" s="69"/>
      <c r="X31" s="47">
        <f t="shared" si="12"/>
        <v>5</v>
      </c>
      <c r="Y31" s="46">
        <v>10</v>
      </c>
      <c r="Z31" s="54">
        <f t="shared" si="13"/>
        <v>0.5</v>
      </c>
    </row>
    <row r="32" spans="1:26" s="44" customFormat="1" ht="9" x14ac:dyDescent="0.15">
      <c r="A32" s="44" t="s">
        <v>42</v>
      </c>
      <c r="B32" s="46">
        <v>1</v>
      </c>
      <c r="C32" s="46">
        <v>7</v>
      </c>
      <c r="D32" s="69"/>
      <c r="E32" s="69"/>
      <c r="F32" s="47">
        <f t="shared" si="8"/>
        <v>8</v>
      </c>
      <c r="G32" s="74">
        <v>9</v>
      </c>
      <c r="H32" s="75">
        <f t="shared" si="9"/>
        <v>0.88888888888888884</v>
      </c>
      <c r="J32" s="44" t="s">
        <v>98</v>
      </c>
      <c r="K32" s="69"/>
      <c r="L32" s="46">
        <v>13</v>
      </c>
      <c r="M32" s="46">
        <v>15</v>
      </c>
      <c r="N32" s="69"/>
      <c r="O32" s="47">
        <f t="shared" si="10"/>
        <v>28</v>
      </c>
      <c r="P32" s="46">
        <v>8</v>
      </c>
      <c r="Q32" s="54">
        <f t="shared" si="11"/>
        <v>3.5</v>
      </c>
      <c r="S32" s="44" t="s">
        <v>208</v>
      </c>
      <c r="T32" s="69"/>
      <c r="U32" s="46">
        <v>1</v>
      </c>
      <c r="V32" s="46">
        <v>18</v>
      </c>
      <c r="W32" s="69"/>
      <c r="X32" s="47">
        <f t="shared" si="12"/>
        <v>19</v>
      </c>
      <c r="Y32" s="46">
        <v>11</v>
      </c>
      <c r="Z32" s="54">
        <f t="shared" si="13"/>
        <v>1.7272727272727273</v>
      </c>
    </row>
    <row r="33" spans="1:26" s="44" customFormat="1" ht="9" x14ac:dyDescent="0.15">
      <c r="A33" s="44" t="s">
        <v>57</v>
      </c>
      <c r="B33" s="69"/>
      <c r="C33" s="46">
        <v>4</v>
      </c>
      <c r="D33" s="46">
        <v>9</v>
      </c>
      <c r="E33" s="69"/>
      <c r="F33" s="47">
        <f t="shared" si="8"/>
        <v>13</v>
      </c>
      <c r="G33" s="74">
        <v>12</v>
      </c>
      <c r="H33" s="75">
        <f t="shared" si="9"/>
        <v>1.0833333333333333</v>
      </c>
      <c r="J33" s="44" t="s">
        <v>225</v>
      </c>
      <c r="K33" s="46">
        <v>11</v>
      </c>
      <c r="L33" s="46">
        <v>17</v>
      </c>
      <c r="M33" s="69"/>
      <c r="N33" s="69"/>
      <c r="O33" s="47">
        <f t="shared" si="10"/>
        <v>28</v>
      </c>
      <c r="P33" s="46">
        <v>21</v>
      </c>
      <c r="Q33" s="54">
        <f t="shared" si="11"/>
        <v>1.3333333333333333</v>
      </c>
      <c r="S33" s="44" t="s">
        <v>176</v>
      </c>
      <c r="T33" s="69"/>
      <c r="U33" s="46">
        <v>7</v>
      </c>
      <c r="V33" s="46">
        <v>8</v>
      </c>
      <c r="W33" s="69"/>
      <c r="X33" s="47">
        <f t="shared" si="12"/>
        <v>15</v>
      </c>
      <c r="Y33" s="46">
        <v>12</v>
      </c>
      <c r="Z33" s="54">
        <f t="shared" si="13"/>
        <v>1.25</v>
      </c>
    </row>
    <row r="34" spans="1:26" s="44" customFormat="1" ht="9" x14ac:dyDescent="0.15">
      <c r="A34" s="44" t="s">
        <v>254</v>
      </c>
      <c r="B34" s="46">
        <v>10</v>
      </c>
      <c r="C34" s="46">
        <v>8</v>
      </c>
      <c r="D34" s="69"/>
      <c r="E34" s="69"/>
      <c r="F34" s="47">
        <f t="shared" si="8"/>
        <v>18</v>
      </c>
      <c r="G34" s="74">
        <v>26</v>
      </c>
      <c r="H34" s="75">
        <f t="shared" si="9"/>
        <v>0.69230769230769229</v>
      </c>
      <c r="J34" s="44" t="s">
        <v>1</v>
      </c>
      <c r="K34" s="69"/>
      <c r="L34" s="46">
        <v>14</v>
      </c>
      <c r="M34" s="46">
        <v>8</v>
      </c>
      <c r="N34" s="69"/>
      <c r="O34" s="47">
        <f t="shared" si="10"/>
        <v>22</v>
      </c>
      <c r="P34" s="46">
        <v>22</v>
      </c>
      <c r="Q34" s="54">
        <f t="shared" si="11"/>
        <v>1</v>
      </c>
      <c r="S34" s="44" t="s">
        <v>258</v>
      </c>
      <c r="T34" s="69"/>
      <c r="U34" s="46">
        <v>2</v>
      </c>
      <c r="V34" s="69"/>
      <c r="W34" s="69"/>
      <c r="X34" s="47">
        <f t="shared" si="12"/>
        <v>2</v>
      </c>
      <c r="Y34" s="46">
        <v>14</v>
      </c>
      <c r="Z34" s="54">
        <f t="shared" si="13"/>
        <v>0.14285714285714285</v>
      </c>
    </row>
    <row r="35" spans="1:26" s="44" customFormat="1" ht="9" x14ac:dyDescent="0.15">
      <c r="B35" s="46"/>
      <c r="C35" s="46"/>
      <c r="D35" s="46"/>
      <c r="E35" s="46"/>
      <c r="F35" s="47"/>
      <c r="G35" s="70"/>
      <c r="H35" s="49"/>
      <c r="K35" s="46"/>
      <c r="L35" s="46"/>
      <c r="M35" s="46"/>
      <c r="N35" s="46"/>
      <c r="O35" s="47"/>
      <c r="P35" s="70"/>
      <c r="Q35" s="46"/>
      <c r="T35" s="46"/>
      <c r="U35" s="46"/>
      <c r="V35" s="46"/>
      <c r="W35" s="46"/>
      <c r="X35" s="47"/>
      <c r="Y35" s="46"/>
      <c r="Z35" s="56"/>
    </row>
    <row r="36" spans="1:26" s="44" customFormat="1" ht="9" x14ac:dyDescent="0.15">
      <c r="B36" s="47">
        <f t="shared" ref="B36:G36" si="14">SUM(B21:B35)</f>
        <v>22</v>
      </c>
      <c r="C36" s="47">
        <f t="shared" si="14"/>
        <v>77</v>
      </c>
      <c r="D36" s="47">
        <f t="shared" si="14"/>
        <v>20</v>
      </c>
      <c r="E36" s="47">
        <f t="shared" si="14"/>
        <v>35</v>
      </c>
      <c r="F36" s="51">
        <f t="shared" si="14"/>
        <v>154</v>
      </c>
      <c r="G36" s="93">
        <f t="shared" si="14"/>
        <v>75</v>
      </c>
      <c r="H36" s="49"/>
      <c r="K36" s="47">
        <f t="shared" ref="K36:P36" si="15">SUM(K21:K35)</f>
        <v>18</v>
      </c>
      <c r="L36" s="47">
        <f t="shared" si="15"/>
        <v>69</v>
      </c>
      <c r="M36" s="47">
        <f t="shared" si="15"/>
        <v>32</v>
      </c>
      <c r="N36" s="47">
        <f t="shared" si="15"/>
        <v>1</v>
      </c>
      <c r="O36" s="51">
        <f t="shared" si="15"/>
        <v>120</v>
      </c>
      <c r="P36" s="94">
        <f t="shared" si="15"/>
        <v>80</v>
      </c>
      <c r="Q36" s="54"/>
      <c r="T36" s="47">
        <f t="shared" ref="T36:Y36" si="16">SUM(T21:T35)</f>
        <v>27</v>
      </c>
      <c r="U36" s="47">
        <f t="shared" si="16"/>
        <v>53</v>
      </c>
      <c r="V36" s="47">
        <f t="shared" si="16"/>
        <v>31</v>
      </c>
      <c r="W36" s="47">
        <f t="shared" si="16"/>
        <v>10</v>
      </c>
      <c r="X36" s="51">
        <f t="shared" si="16"/>
        <v>121</v>
      </c>
      <c r="Y36" s="94">
        <f t="shared" si="16"/>
        <v>80</v>
      </c>
      <c r="Z36" s="56"/>
    </row>
    <row r="37" spans="1:26" s="44" customFormat="1" ht="9" x14ac:dyDescent="0.15">
      <c r="B37" s="46"/>
      <c r="C37" s="46"/>
      <c r="D37" s="46"/>
      <c r="E37" s="46"/>
      <c r="F37" s="46"/>
      <c r="G37" s="70"/>
      <c r="H37" s="49"/>
      <c r="K37" s="46"/>
      <c r="L37" s="46"/>
      <c r="M37" s="46"/>
      <c r="N37" s="46"/>
      <c r="O37" s="46"/>
      <c r="P37" s="70"/>
      <c r="Q37" s="54"/>
      <c r="Y37" s="77"/>
      <c r="Z37" s="56"/>
    </row>
    <row r="38" spans="1:26" s="44" customFormat="1" ht="9" x14ac:dyDescent="0.15">
      <c r="B38" s="46"/>
      <c r="C38" s="46"/>
      <c r="D38" s="46"/>
      <c r="E38" s="46"/>
      <c r="F38" s="46"/>
      <c r="G38" s="70"/>
      <c r="H38" s="49"/>
      <c r="K38" s="46"/>
      <c r="L38" s="46"/>
      <c r="M38" s="46"/>
      <c r="N38" s="46"/>
      <c r="O38" s="46"/>
      <c r="P38" s="70"/>
      <c r="Q38" s="54"/>
      <c r="Y38" s="77"/>
      <c r="Z38" s="56"/>
    </row>
    <row r="39" spans="1:26" s="44" customFormat="1" ht="9" x14ac:dyDescent="0.15">
      <c r="B39" s="46"/>
      <c r="C39" s="46"/>
      <c r="D39" s="46"/>
      <c r="E39" s="46"/>
      <c r="F39" s="46"/>
      <c r="G39" s="78"/>
      <c r="H39" s="79"/>
      <c r="K39" s="46"/>
      <c r="L39" s="46"/>
      <c r="M39" s="46"/>
      <c r="N39" s="46"/>
      <c r="O39" s="46"/>
      <c r="P39" s="70"/>
      <c r="Q39" s="54"/>
      <c r="S39" s="55"/>
      <c r="Y39" s="77"/>
      <c r="Z39" s="55"/>
    </row>
    <row r="40" spans="1:26" s="44" customFormat="1" ht="9" x14ac:dyDescent="0.15">
      <c r="B40" s="46"/>
      <c r="C40" s="46"/>
      <c r="D40" s="46"/>
      <c r="E40" s="46"/>
      <c r="F40" s="47"/>
      <c r="G40" s="70"/>
      <c r="H40" s="54"/>
      <c r="J40" s="44" t="s">
        <v>156</v>
      </c>
      <c r="K40" s="47">
        <f>B17</f>
        <v>34</v>
      </c>
      <c r="L40" s="47">
        <f>C17</f>
        <v>75</v>
      </c>
      <c r="M40" s="47">
        <f>D17</f>
        <v>34</v>
      </c>
      <c r="N40" s="47">
        <f>E17</f>
        <v>11</v>
      </c>
      <c r="O40" s="46"/>
      <c r="P40" s="57">
        <f t="shared" ref="P40:P45" si="17">SUM(K40:N40)</f>
        <v>154</v>
      </c>
      <c r="Q40" s="95">
        <v>15</v>
      </c>
      <c r="R40" s="58"/>
      <c r="S40" s="59"/>
      <c r="Y40" s="77"/>
      <c r="Z40" s="55"/>
    </row>
    <row r="41" spans="1:26" s="44" customFormat="1" ht="9" x14ac:dyDescent="0.15">
      <c r="B41" s="46"/>
      <c r="C41" s="46"/>
      <c r="D41" s="46"/>
      <c r="E41" s="46"/>
      <c r="F41" s="47"/>
      <c r="G41" s="70"/>
      <c r="H41" s="54"/>
      <c r="J41" s="44" t="s">
        <v>38</v>
      </c>
      <c r="K41" s="47">
        <f>K17</f>
        <v>52</v>
      </c>
      <c r="L41" s="47">
        <f>L17</f>
        <v>92</v>
      </c>
      <c r="M41" s="47">
        <f>M17</f>
        <v>13</v>
      </c>
      <c r="N41" s="47">
        <f>N17</f>
        <v>20</v>
      </c>
      <c r="O41" s="46"/>
      <c r="P41" s="57">
        <f t="shared" si="17"/>
        <v>177</v>
      </c>
      <c r="Q41" s="95">
        <v>90</v>
      </c>
      <c r="R41" s="58"/>
      <c r="S41" s="59"/>
      <c r="Y41" s="77"/>
      <c r="Z41" s="55"/>
    </row>
    <row r="42" spans="1:26" s="44" customFormat="1" ht="9" x14ac:dyDescent="0.15">
      <c r="B42" s="46"/>
      <c r="C42" s="46"/>
      <c r="D42" s="46"/>
      <c r="E42" s="46"/>
      <c r="F42" s="47"/>
      <c r="G42" s="70"/>
      <c r="H42" s="54"/>
      <c r="J42" s="44" t="s">
        <v>0</v>
      </c>
      <c r="K42" s="47">
        <f>T17</f>
        <v>30</v>
      </c>
      <c r="L42" s="47">
        <f>U17</f>
        <v>31</v>
      </c>
      <c r="M42" s="47">
        <f>V17</f>
        <v>28</v>
      </c>
      <c r="N42" s="47">
        <f>W17</f>
        <v>18</v>
      </c>
      <c r="O42" s="46"/>
      <c r="P42" s="57">
        <f t="shared" si="17"/>
        <v>107</v>
      </c>
      <c r="Q42" s="54"/>
      <c r="Y42" s="77"/>
      <c r="Z42" s="56"/>
    </row>
    <row r="43" spans="1:26" s="44" customFormat="1" ht="9" x14ac:dyDescent="0.15">
      <c r="B43" s="46"/>
      <c r="C43" s="46"/>
      <c r="D43" s="46"/>
      <c r="E43" s="46"/>
      <c r="F43" s="47"/>
      <c r="G43" s="70"/>
      <c r="H43" s="54"/>
      <c r="J43" s="44" t="s">
        <v>52</v>
      </c>
      <c r="K43" s="47">
        <f>B36</f>
        <v>22</v>
      </c>
      <c r="L43" s="47">
        <f>C36</f>
        <v>77</v>
      </c>
      <c r="M43" s="47">
        <f>D36</f>
        <v>20</v>
      </c>
      <c r="N43" s="47">
        <f>E36</f>
        <v>35</v>
      </c>
      <c r="O43" s="46"/>
      <c r="P43" s="57">
        <f t="shared" si="17"/>
        <v>154</v>
      </c>
      <c r="Q43" s="95">
        <v>15</v>
      </c>
      <c r="R43" s="58"/>
      <c r="T43" s="60"/>
      <c r="Y43" s="77"/>
      <c r="Z43" s="55"/>
    </row>
    <row r="44" spans="1:26" s="44" customFormat="1" ht="9" x14ac:dyDescent="0.15">
      <c r="B44" s="46"/>
      <c r="C44" s="46"/>
      <c r="D44" s="46"/>
      <c r="E44" s="46"/>
      <c r="F44" s="47"/>
      <c r="G44" s="70"/>
      <c r="H44" s="54"/>
      <c r="J44" s="44" t="s">
        <v>250</v>
      </c>
      <c r="K44" s="47">
        <f>K36</f>
        <v>18</v>
      </c>
      <c r="L44" s="47">
        <f>L36</f>
        <v>69</v>
      </c>
      <c r="M44" s="47">
        <f>M36</f>
        <v>32</v>
      </c>
      <c r="N44" s="47">
        <f>N36</f>
        <v>1</v>
      </c>
      <c r="O44" s="46"/>
      <c r="P44" s="57">
        <f t="shared" si="17"/>
        <v>120</v>
      </c>
      <c r="Q44" s="54"/>
      <c r="Y44" s="77"/>
      <c r="Z44" s="55"/>
    </row>
    <row r="45" spans="1:26" s="44" customFormat="1" ht="9" x14ac:dyDescent="0.15">
      <c r="B45" s="46"/>
      <c r="C45" s="46"/>
      <c r="D45" s="46"/>
      <c r="E45" s="46"/>
      <c r="F45" s="47"/>
      <c r="G45" s="70"/>
      <c r="H45" s="54"/>
      <c r="J45" s="44" t="s">
        <v>97</v>
      </c>
      <c r="K45" s="47">
        <f>T36</f>
        <v>27</v>
      </c>
      <c r="L45" s="47">
        <f>U36</f>
        <v>53</v>
      </c>
      <c r="M45" s="47">
        <f>V36</f>
        <v>31</v>
      </c>
      <c r="N45" s="47">
        <f>W36</f>
        <v>10</v>
      </c>
      <c r="O45" s="46"/>
      <c r="P45" s="57">
        <f t="shared" si="17"/>
        <v>121</v>
      </c>
      <c r="Q45" s="54"/>
      <c r="Y45" s="77"/>
      <c r="Z45" s="56"/>
    </row>
    <row r="46" spans="1:26" s="44" customFormat="1" ht="9" x14ac:dyDescent="0.15">
      <c r="B46" s="46"/>
      <c r="C46" s="46"/>
      <c r="D46" s="46"/>
      <c r="E46" s="46"/>
      <c r="F46" s="47"/>
      <c r="G46" s="70"/>
      <c r="H46" s="54"/>
      <c r="K46" s="47"/>
      <c r="L46" s="47"/>
      <c r="M46" s="47"/>
      <c r="N46" s="47"/>
      <c r="O46" s="46"/>
      <c r="P46" s="57"/>
      <c r="Q46" s="54"/>
      <c r="Y46" s="77"/>
      <c r="Z46" s="56"/>
    </row>
    <row r="47" spans="1:26" x14ac:dyDescent="0.25">
      <c r="F47" s="80"/>
      <c r="H47" s="65"/>
    </row>
    <row r="48" spans="1:26" x14ac:dyDescent="0.25">
      <c r="F48" s="80"/>
      <c r="H48" s="65"/>
    </row>
    <row r="49" spans="2:8" x14ac:dyDescent="0.25">
      <c r="F49" s="80"/>
      <c r="H49" s="65"/>
    </row>
    <row r="50" spans="2:8" x14ac:dyDescent="0.25">
      <c r="F50" s="80"/>
      <c r="H50" s="65"/>
    </row>
    <row r="51" spans="2:8" x14ac:dyDescent="0.25">
      <c r="F51" s="80"/>
      <c r="H51" s="65"/>
    </row>
    <row r="52" spans="2:8" x14ac:dyDescent="0.25">
      <c r="F52" s="80"/>
      <c r="H52" s="65"/>
    </row>
    <row r="53" spans="2:8" x14ac:dyDescent="0.25">
      <c r="F53" s="80"/>
      <c r="H53" s="65"/>
    </row>
    <row r="54" spans="2:8" x14ac:dyDescent="0.25">
      <c r="B54" s="80"/>
      <c r="C54" s="80"/>
      <c r="D54" s="80"/>
      <c r="E54" s="80"/>
      <c r="F54" s="83"/>
      <c r="G54" s="84"/>
      <c r="H54" s="65"/>
    </row>
  </sheetData>
  <sortState xmlns:xlrd2="http://schemas.microsoft.com/office/spreadsheetml/2017/richdata2" ref="S21:Z34">
    <sortCondition ref="Y21:Y34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85C8-34E9-4D54-864D-AEFEB54B017F}">
  <dimension ref="A1:Z258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81" bestFit="1" customWidth="1"/>
    <col min="8" max="8" width="8.7109375" style="64" bestFit="1" customWidth="1"/>
    <col min="9" max="9" width="7.7109375" style="61" customWidth="1"/>
    <col min="10" max="10" width="9.5703125" style="61" bestFit="1" customWidth="1"/>
    <col min="11" max="15" width="3.140625" style="62" customWidth="1"/>
    <col min="16" max="16" width="4" style="81" bestFit="1" customWidth="1"/>
    <col min="17" max="17" width="8.7109375" style="65" bestFit="1" customWidth="1"/>
    <col min="18" max="18" width="7.7109375" style="61" customWidth="1"/>
    <col min="19" max="19" width="10.28515625" style="61" bestFit="1" customWidth="1"/>
    <col min="20" max="24" width="3.140625" style="61" customWidth="1"/>
    <col min="25" max="25" width="4" style="82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9.570312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0.28515625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9.570312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0.28515625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9.570312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0.28515625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9.570312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0.28515625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9.570312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0.28515625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9.570312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0.28515625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9.570312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0.28515625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9.570312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0.28515625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9.570312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0.28515625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9.570312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0.28515625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9.570312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0.28515625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9.570312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0.28515625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9.570312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0.28515625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9.570312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0.28515625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9.570312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0.28515625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9.570312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0.28515625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9.570312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0.28515625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9.570312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0.28515625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9.570312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0.28515625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9.570312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0.28515625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9.570312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0.28515625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9.570312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0.28515625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9.570312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0.28515625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9.570312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0.28515625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9.570312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0.28515625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9.570312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0.28515625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9.570312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0.28515625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9.570312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0.28515625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9.570312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0.28515625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9.570312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0.28515625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9.570312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0.28515625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9.570312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0.28515625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9.570312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0.28515625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9.570312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0.28515625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9.570312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0.28515625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9.570312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0.28515625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9.570312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0.28515625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9.570312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0.28515625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9.570312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0.28515625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9.570312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0.28515625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9.570312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0.28515625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9.570312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0.28515625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9.570312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0.28515625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9.570312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0.28515625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9.570312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0.28515625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9.570312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0.28515625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9.570312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0.28515625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9.570312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0.28515625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9.570312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0.28515625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9.570312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0.28515625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9.570312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0.28515625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9.570312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0.28515625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9.570312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0.28515625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9.570312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0.28515625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9.570312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0.28515625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9.570312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0.28515625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9.570312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0.28515625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9.570312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0.28515625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9.570312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0.28515625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9.570312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0.28515625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9.570312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0.28515625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9.570312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0.28515625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9.570312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0.28515625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0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68" t="s">
        <v>73</v>
      </c>
      <c r="H1" s="43" t="s">
        <v>164</v>
      </c>
      <c r="J1" s="40" t="s">
        <v>52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68" t="s">
        <v>73</v>
      </c>
      <c r="Q1" s="43" t="s">
        <v>164</v>
      </c>
      <c r="S1" s="40" t="s">
        <v>97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68" t="s">
        <v>73</v>
      </c>
      <c r="Z1" s="43" t="s">
        <v>164</v>
      </c>
    </row>
    <row r="2" spans="1:26" s="44" customFormat="1" ht="9" x14ac:dyDescent="0.15">
      <c r="A2" s="44" t="s">
        <v>215</v>
      </c>
      <c r="B2" s="69" t="s">
        <v>216</v>
      </c>
      <c r="C2" s="69" t="s">
        <v>216</v>
      </c>
      <c r="D2" s="69" t="s">
        <v>216</v>
      </c>
      <c r="E2" s="69" t="s">
        <v>216</v>
      </c>
      <c r="F2" s="47">
        <f t="shared" ref="F2:F15" si="0">SUM(B2:E2)</f>
        <v>0</v>
      </c>
      <c r="G2" s="70">
        <v>0</v>
      </c>
      <c r="H2" s="49"/>
      <c r="J2" s="44" t="s">
        <v>98</v>
      </c>
      <c r="K2" s="46">
        <v>2</v>
      </c>
      <c r="L2" s="69"/>
      <c r="M2" s="69"/>
      <c r="N2" s="69"/>
      <c r="O2" s="47">
        <f t="shared" ref="O2:O15" si="1">SUM(K2:N2)</f>
        <v>2</v>
      </c>
      <c r="P2" s="74">
        <v>1</v>
      </c>
      <c r="Q2" s="49">
        <f t="shared" ref="Q2:Q15" si="2">O2/P2</f>
        <v>2</v>
      </c>
      <c r="S2" s="44" t="s">
        <v>206</v>
      </c>
      <c r="T2" s="46">
        <v>4</v>
      </c>
      <c r="U2" s="69"/>
      <c r="V2" s="69"/>
      <c r="W2" s="69"/>
      <c r="X2" s="47">
        <f t="shared" ref="X2:X15" si="3">SUM(T2:W2)</f>
        <v>4</v>
      </c>
      <c r="Y2" s="46">
        <v>1</v>
      </c>
      <c r="Z2" s="54">
        <f t="shared" ref="Z2:Z15" si="4">X2/Y2</f>
        <v>4</v>
      </c>
    </row>
    <row r="3" spans="1:26" s="44" customFormat="1" ht="9" x14ac:dyDescent="0.15">
      <c r="A3" s="44" t="s">
        <v>76</v>
      </c>
      <c r="B3" s="46">
        <v>7</v>
      </c>
      <c r="C3" s="69"/>
      <c r="D3" s="69"/>
      <c r="E3" s="69"/>
      <c r="F3" s="47">
        <f t="shared" si="0"/>
        <v>7</v>
      </c>
      <c r="G3" s="70">
        <v>1</v>
      </c>
      <c r="H3" s="49">
        <f t="shared" ref="H3:H15" si="5">F3/G3</f>
        <v>7</v>
      </c>
      <c r="J3" s="44" t="s">
        <v>208</v>
      </c>
      <c r="K3" s="46">
        <v>1</v>
      </c>
      <c r="L3" s="69"/>
      <c r="M3" s="69"/>
      <c r="N3" s="69"/>
      <c r="O3" s="47">
        <f t="shared" si="1"/>
        <v>1</v>
      </c>
      <c r="P3" s="74">
        <v>1</v>
      </c>
      <c r="Q3" s="49">
        <f t="shared" si="2"/>
        <v>1</v>
      </c>
      <c r="S3" s="44" t="s">
        <v>21</v>
      </c>
      <c r="T3" s="46">
        <v>3</v>
      </c>
      <c r="U3" s="46">
        <v>6</v>
      </c>
      <c r="V3" s="46">
        <v>0</v>
      </c>
      <c r="W3" s="46">
        <v>0</v>
      </c>
      <c r="X3" s="47">
        <f t="shared" si="3"/>
        <v>9</v>
      </c>
      <c r="Y3" s="46">
        <v>1</v>
      </c>
      <c r="Z3" s="54">
        <f t="shared" si="4"/>
        <v>9</v>
      </c>
    </row>
    <row r="4" spans="1:26" s="44" customFormat="1" ht="9" x14ac:dyDescent="0.15">
      <c r="A4" s="44" t="s">
        <v>210</v>
      </c>
      <c r="B4" s="46">
        <v>0</v>
      </c>
      <c r="C4" s="69"/>
      <c r="D4" s="69"/>
      <c r="E4" s="69"/>
      <c r="F4" s="47">
        <f t="shared" si="0"/>
        <v>0</v>
      </c>
      <c r="G4" s="70">
        <v>1</v>
      </c>
      <c r="H4" s="49">
        <f t="shared" si="5"/>
        <v>0</v>
      </c>
      <c r="J4" s="44" t="s">
        <v>213</v>
      </c>
      <c r="K4" s="69"/>
      <c r="L4" s="46">
        <v>0</v>
      </c>
      <c r="M4" s="46">
        <v>8</v>
      </c>
      <c r="N4" s="69"/>
      <c r="O4" s="47">
        <f t="shared" si="1"/>
        <v>8</v>
      </c>
      <c r="P4" s="74">
        <v>1</v>
      </c>
      <c r="Q4" s="49">
        <f t="shared" si="2"/>
        <v>8</v>
      </c>
      <c r="S4" s="44" t="s">
        <v>212</v>
      </c>
      <c r="T4" s="69"/>
      <c r="U4" s="46">
        <v>0</v>
      </c>
      <c r="V4" s="69"/>
      <c r="W4" s="69"/>
      <c r="X4" s="47">
        <f t="shared" si="3"/>
        <v>0</v>
      </c>
      <c r="Y4" s="46">
        <v>1</v>
      </c>
      <c r="Z4" s="54">
        <f t="shared" si="4"/>
        <v>0</v>
      </c>
    </row>
    <row r="5" spans="1:26" s="44" customFormat="1" ht="9" x14ac:dyDescent="0.15">
      <c r="A5" s="44" t="s">
        <v>171</v>
      </c>
      <c r="B5" s="46">
        <v>6</v>
      </c>
      <c r="C5" s="69"/>
      <c r="D5" s="69"/>
      <c r="E5" s="69"/>
      <c r="F5" s="47">
        <f t="shared" si="0"/>
        <v>6</v>
      </c>
      <c r="G5" s="70">
        <v>1</v>
      </c>
      <c r="H5" s="49">
        <f t="shared" si="5"/>
        <v>6</v>
      </c>
      <c r="J5" s="44" t="s">
        <v>122</v>
      </c>
      <c r="K5" s="46">
        <v>9</v>
      </c>
      <c r="L5" s="46">
        <v>0</v>
      </c>
      <c r="M5" s="69"/>
      <c r="N5" s="69"/>
      <c r="O5" s="47">
        <f t="shared" si="1"/>
        <v>9</v>
      </c>
      <c r="P5" s="74">
        <v>1</v>
      </c>
      <c r="Q5" s="49">
        <f t="shared" si="2"/>
        <v>9</v>
      </c>
      <c r="S5" s="44" t="s">
        <v>214</v>
      </c>
      <c r="T5" s="46">
        <v>7</v>
      </c>
      <c r="U5" s="46">
        <v>6</v>
      </c>
      <c r="V5" s="46">
        <v>6</v>
      </c>
      <c r="W5" s="46">
        <v>1</v>
      </c>
      <c r="X5" s="47">
        <f t="shared" si="3"/>
        <v>20</v>
      </c>
      <c r="Y5" s="46">
        <v>1</v>
      </c>
      <c r="Z5" s="54">
        <f t="shared" si="4"/>
        <v>20</v>
      </c>
    </row>
    <row r="6" spans="1:26" s="44" customFormat="1" ht="9" x14ac:dyDescent="0.15">
      <c r="A6" s="44" t="s">
        <v>219</v>
      </c>
      <c r="B6" s="46">
        <v>4</v>
      </c>
      <c r="C6" s="69"/>
      <c r="D6" s="69"/>
      <c r="E6" s="69"/>
      <c r="F6" s="47">
        <f t="shared" si="0"/>
        <v>4</v>
      </c>
      <c r="G6" s="70">
        <v>1</v>
      </c>
      <c r="H6" s="49">
        <f t="shared" si="5"/>
        <v>4</v>
      </c>
      <c r="J6" s="44" t="s">
        <v>217</v>
      </c>
      <c r="K6" s="69"/>
      <c r="L6" s="46">
        <v>0</v>
      </c>
      <c r="M6" s="46">
        <v>0</v>
      </c>
      <c r="N6" s="69"/>
      <c r="O6" s="47">
        <f t="shared" si="1"/>
        <v>0</v>
      </c>
      <c r="P6" s="74">
        <v>1</v>
      </c>
      <c r="Q6" s="49">
        <f t="shared" si="2"/>
        <v>0</v>
      </c>
      <c r="S6" s="44" t="s">
        <v>4</v>
      </c>
      <c r="T6" s="69"/>
      <c r="U6" s="46">
        <v>1</v>
      </c>
      <c r="V6" s="69"/>
      <c r="W6" s="69"/>
      <c r="X6" s="47">
        <f t="shared" si="3"/>
        <v>1</v>
      </c>
      <c r="Y6" s="46">
        <v>1</v>
      </c>
      <c r="Z6" s="54">
        <f t="shared" si="4"/>
        <v>1</v>
      </c>
    </row>
    <row r="7" spans="1:26" s="44" customFormat="1" ht="9" x14ac:dyDescent="0.15">
      <c r="A7" s="44" t="s">
        <v>163</v>
      </c>
      <c r="B7" s="46">
        <v>0</v>
      </c>
      <c r="C7" s="69"/>
      <c r="D7" s="69"/>
      <c r="E7" s="69"/>
      <c r="F7" s="47">
        <f t="shared" si="0"/>
        <v>0</v>
      </c>
      <c r="G7" s="70">
        <v>1</v>
      </c>
      <c r="H7" s="49">
        <f t="shared" si="5"/>
        <v>0</v>
      </c>
      <c r="J7" s="44" t="s">
        <v>218</v>
      </c>
      <c r="K7" s="46">
        <v>4</v>
      </c>
      <c r="L7" s="69"/>
      <c r="M7" s="69"/>
      <c r="N7" s="69"/>
      <c r="O7" s="47">
        <f t="shared" si="1"/>
        <v>4</v>
      </c>
      <c r="P7" s="74">
        <v>1</v>
      </c>
      <c r="Q7" s="49">
        <f t="shared" si="2"/>
        <v>4</v>
      </c>
      <c r="S7" s="44" t="s">
        <v>220</v>
      </c>
      <c r="T7" s="46">
        <v>11</v>
      </c>
      <c r="U7" s="46">
        <v>4</v>
      </c>
      <c r="V7" s="69"/>
      <c r="W7" s="69"/>
      <c r="X7" s="47">
        <f t="shared" si="3"/>
        <v>15</v>
      </c>
      <c r="Y7" s="46">
        <v>1</v>
      </c>
      <c r="Z7" s="54">
        <f t="shared" si="4"/>
        <v>15</v>
      </c>
    </row>
    <row r="8" spans="1:26" s="44" customFormat="1" ht="9" x14ac:dyDescent="0.15">
      <c r="A8" s="44" t="s">
        <v>7</v>
      </c>
      <c r="B8" s="69"/>
      <c r="C8" s="46">
        <v>0</v>
      </c>
      <c r="D8" s="69"/>
      <c r="E8" s="69"/>
      <c r="F8" s="47">
        <f t="shared" si="0"/>
        <v>0</v>
      </c>
      <c r="G8" s="70">
        <v>2</v>
      </c>
      <c r="H8" s="49">
        <f t="shared" si="5"/>
        <v>0</v>
      </c>
      <c r="J8" s="44" t="s">
        <v>221</v>
      </c>
      <c r="K8" s="69"/>
      <c r="L8" s="46">
        <v>2</v>
      </c>
      <c r="M8" s="46">
        <v>2</v>
      </c>
      <c r="N8" s="69"/>
      <c r="O8" s="47">
        <f t="shared" si="1"/>
        <v>4</v>
      </c>
      <c r="P8" s="74">
        <v>1</v>
      </c>
      <c r="Q8" s="49">
        <f t="shared" si="2"/>
        <v>4</v>
      </c>
      <c r="S8" s="44" t="s">
        <v>222</v>
      </c>
      <c r="T8" s="46">
        <v>1</v>
      </c>
      <c r="U8" s="69"/>
      <c r="V8" s="69"/>
      <c r="W8" s="69"/>
      <c r="X8" s="47">
        <f t="shared" si="3"/>
        <v>1</v>
      </c>
      <c r="Y8" s="46">
        <v>1</v>
      </c>
      <c r="Z8" s="54">
        <f t="shared" si="4"/>
        <v>1</v>
      </c>
    </row>
    <row r="9" spans="1:26" s="44" customFormat="1" ht="9" x14ac:dyDescent="0.15">
      <c r="A9" s="44" t="s">
        <v>158</v>
      </c>
      <c r="B9" s="46">
        <v>6</v>
      </c>
      <c r="C9" s="69"/>
      <c r="D9" s="69"/>
      <c r="E9" s="69"/>
      <c r="F9" s="47">
        <f t="shared" si="0"/>
        <v>6</v>
      </c>
      <c r="G9" s="70">
        <v>4</v>
      </c>
      <c r="H9" s="49">
        <f t="shared" si="5"/>
        <v>1.5</v>
      </c>
      <c r="J9" s="44" t="s">
        <v>43</v>
      </c>
      <c r="K9" s="69"/>
      <c r="L9" s="46">
        <v>2</v>
      </c>
      <c r="M9" s="46">
        <v>1</v>
      </c>
      <c r="N9" s="46">
        <v>1</v>
      </c>
      <c r="O9" s="47">
        <f t="shared" si="1"/>
        <v>4</v>
      </c>
      <c r="P9" s="74">
        <v>1</v>
      </c>
      <c r="Q9" s="49">
        <f t="shared" si="2"/>
        <v>4</v>
      </c>
      <c r="S9" s="44" t="s">
        <v>176</v>
      </c>
      <c r="T9" s="46">
        <v>0</v>
      </c>
      <c r="U9" s="69"/>
      <c r="V9" s="69"/>
      <c r="W9" s="69"/>
      <c r="X9" s="47">
        <f t="shared" si="3"/>
        <v>0</v>
      </c>
      <c r="Y9" s="46">
        <v>2</v>
      </c>
      <c r="Z9" s="54">
        <f t="shared" si="4"/>
        <v>0</v>
      </c>
    </row>
    <row r="10" spans="1:26" s="44" customFormat="1" ht="9" x14ac:dyDescent="0.15">
      <c r="A10" s="44" t="s">
        <v>205</v>
      </c>
      <c r="B10" s="46">
        <v>21</v>
      </c>
      <c r="C10" s="69"/>
      <c r="D10" s="69"/>
      <c r="E10" s="69"/>
      <c r="F10" s="47">
        <f t="shared" si="0"/>
        <v>21</v>
      </c>
      <c r="G10" s="70">
        <v>6</v>
      </c>
      <c r="H10" s="49">
        <f t="shared" si="5"/>
        <v>3.5</v>
      </c>
      <c r="J10" s="44" t="s">
        <v>211</v>
      </c>
      <c r="K10" s="46">
        <v>15</v>
      </c>
      <c r="L10" s="46">
        <v>17</v>
      </c>
      <c r="M10" s="46">
        <v>1</v>
      </c>
      <c r="N10" s="46">
        <v>3</v>
      </c>
      <c r="O10" s="47">
        <f t="shared" si="1"/>
        <v>36</v>
      </c>
      <c r="P10" s="74">
        <v>2</v>
      </c>
      <c r="Q10" s="49">
        <f t="shared" si="2"/>
        <v>18</v>
      </c>
      <c r="S10" s="44" t="s">
        <v>63</v>
      </c>
      <c r="T10" s="46">
        <v>0</v>
      </c>
      <c r="U10" s="69"/>
      <c r="V10" s="69"/>
      <c r="W10" s="69"/>
      <c r="X10" s="47">
        <f t="shared" si="3"/>
        <v>0</v>
      </c>
      <c r="Y10" s="46">
        <v>3</v>
      </c>
      <c r="Z10" s="54">
        <f t="shared" si="4"/>
        <v>0</v>
      </c>
    </row>
    <row r="11" spans="1:26" s="44" customFormat="1" ht="9" x14ac:dyDescent="0.15">
      <c r="A11" s="44" t="s">
        <v>91</v>
      </c>
      <c r="B11" s="46">
        <v>9</v>
      </c>
      <c r="C11" s="46">
        <v>6</v>
      </c>
      <c r="D11" s="69"/>
      <c r="E11" s="69"/>
      <c r="F11" s="47">
        <f t="shared" si="0"/>
        <v>15</v>
      </c>
      <c r="G11" s="70">
        <v>8</v>
      </c>
      <c r="H11" s="49">
        <f t="shared" si="5"/>
        <v>1.875</v>
      </c>
      <c r="J11" s="44" t="s">
        <v>199</v>
      </c>
      <c r="K11" s="69"/>
      <c r="L11" s="71">
        <v>8</v>
      </c>
      <c r="M11" s="71">
        <v>8</v>
      </c>
      <c r="N11" s="72"/>
      <c r="O11" s="47">
        <f t="shared" si="1"/>
        <v>16</v>
      </c>
      <c r="P11" s="74">
        <v>3</v>
      </c>
      <c r="Q11" s="49">
        <f t="shared" si="2"/>
        <v>5.333333333333333</v>
      </c>
      <c r="S11" s="44" t="s">
        <v>78</v>
      </c>
      <c r="T11" s="46">
        <v>0</v>
      </c>
      <c r="U11" s="69"/>
      <c r="V11" s="69"/>
      <c r="W11" s="69"/>
      <c r="X11" s="47">
        <f t="shared" si="3"/>
        <v>0</v>
      </c>
      <c r="Y11" s="46">
        <v>4</v>
      </c>
      <c r="Z11" s="54">
        <f t="shared" si="4"/>
        <v>0</v>
      </c>
    </row>
    <row r="12" spans="1:26" s="44" customFormat="1" ht="9" x14ac:dyDescent="0.15">
      <c r="A12" s="44" t="s">
        <v>80</v>
      </c>
      <c r="B12" s="46">
        <v>19</v>
      </c>
      <c r="C12" s="69"/>
      <c r="D12" s="69"/>
      <c r="E12" s="69"/>
      <c r="F12" s="47">
        <f t="shared" si="0"/>
        <v>19</v>
      </c>
      <c r="G12" s="70">
        <v>11</v>
      </c>
      <c r="H12" s="49">
        <f t="shared" si="5"/>
        <v>1.7272727272727273</v>
      </c>
      <c r="J12" s="44" t="s">
        <v>207</v>
      </c>
      <c r="K12" s="69"/>
      <c r="L12" s="46">
        <v>1</v>
      </c>
      <c r="M12" s="69"/>
      <c r="N12" s="69"/>
      <c r="O12" s="47">
        <f t="shared" si="1"/>
        <v>1</v>
      </c>
      <c r="P12" s="74">
        <v>4</v>
      </c>
      <c r="Q12" s="49">
        <f t="shared" si="2"/>
        <v>0.25</v>
      </c>
      <c r="S12" s="44" t="s">
        <v>6</v>
      </c>
      <c r="T12" s="69"/>
      <c r="U12" s="46">
        <v>8</v>
      </c>
      <c r="V12" s="69"/>
      <c r="W12" s="69"/>
      <c r="X12" s="47">
        <f t="shared" si="3"/>
        <v>8</v>
      </c>
      <c r="Y12" s="46">
        <v>7</v>
      </c>
      <c r="Z12" s="54">
        <f t="shared" si="4"/>
        <v>1.1428571428571428</v>
      </c>
    </row>
    <row r="13" spans="1:26" s="44" customFormat="1" ht="9" x14ac:dyDescent="0.15">
      <c r="A13" s="44" t="s">
        <v>121</v>
      </c>
      <c r="B13" s="69"/>
      <c r="C13" s="46">
        <v>2</v>
      </c>
      <c r="D13" s="46">
        <v>2</v>
      </c>
      <c r="E13" s="69"/>
      <c r="F13" s="47">
        <f t="shared" si="0"/>
        <v>4</v>
      </c>
      <c r="G13" s="70">
        <v>13</v>
      </c>
      <c r="H13" s="49">
        <f t="shared" si="5"/>
        <v>0.30769230769230771</v>
      </c>
      <c r="J13" s="44" t="s">
        <v>177</v>
      </c>
      <c r="K13" s="69"/>
      <c r="L13" s="46">
        <v>9</v>
      </c>
      <c r="M13" s="46">
        <v>1</v>
      </c>
      <c r="N13" s="46">
        <v>7</v>
      </c>
      <c r="O13" s="47">
        <f t="shared" si="1"/>
        <v>17</v>
      </c>
      <c r="P13" s="74">
        <v>6</v>
      </c>
      <c r="Q13" s="49">
        <f t="shared" si="2"/>
        <v>2.8333333333333335</v>
      </c>
      <c r="S13" s="44" t="s">
        <v>147</v>
      </c>
      <c r="T13" s="69"/>
      <c r="U13" s="46">
        <v>0</v>
      </c>
      <c r="V13" s="69"/>
      <c r="W13" s="69"/>
      <c r="X13" s="47">
        <f t="shared" si="3"/>
        <v>0</v>
      </c>
      <c r="Y13" s="46">
        <v>8</v>
      </c>
      <c r="Z13" s="54">
        <f t="shared" si="4"/>
        <v>0</v>
      </c>
    </row>
    <row r="14" spans="1:26" s="44" customFormat="1" ht="9" x14ac:dyDescent="0.15">
      <c r="A14" s="44" t="s">
        <v>143</v>
      </c>
      <c r="B14" s="46">
        <v>3</v>
      </c>
      <c r="C14" s="46">
        <v>10</v>
      </c>
      <c r="D14" s="69"/>
      <c r="E14" s="69"/>
      <c r="F14" s="47">
        <f t="shared" si="0"/>
        <v>13</v>
      </c>
      <c r="G14" s="70">
        <v>13</v>
      </c>
      <c r="H14" s="49">
        <f t="shared" si="5"/>
        <v>1</v>
      </c>
      <c r="J14" s="44" t="s">
        <v>124</v>
      </c>
      <c r="K14" s="46">
        <v>14</v>
      </c>
      <c r="L14" s="46">
        <v>11</v>
      </c>
      <c r="M14" s="69"/>
      <c r="N14" s="69"/>
      <c r="O14" s="47">
        <f t="shared" si="1"/>
        <v>25</v>
      </c>
      <c r="P14" s="74">
        <v>10</v>
      </c>
      <c r="Q14" s="49">
        <f t="shared" si="2"/>
        <v>2.5</v>
      </c>
      <c r="S14" s="44" t="s">
        <v>209</v>
      </c>
      <c r="T14" s="69"/>
      <c r="U14" s="46">
        <v>0</v>
      </c>
      <c r="V14" s="69"/>
      <c r="W14" s="69"/>
      <c r="X14" s="47">
        <f t="shared" si="3"/>
        <v>0</v>
      </c>
      <c r="Y14" s="46">
        <v>16</v>
      </c>
      <c r="Z14" s="54">
        <f t="shared" si="4"/>
        <v>0</v>
      </c>
    </row>
    <row r="15" spans="1:26" s="44" customFormat="1" ht="9" x14ac:dyDescent="0.15">
      <c r="A15" s="44" t="s">
        <v>179</v>
      </c>
      <c r="B15" s="46">
        <v>7</v>
      </c>
      <c r="C15" s="46">
        <v>15</v>
      </c>
      <c r="D15" s="69"/>
      <c r="E15" s="69"/>
      <c r="F15" s="47">
        <f t="shared" si="0"/>
        <v>22</v>
      </c>
      <c r="G15" s="70">
        <v>18</v>
      </c>
      <c r="H15" s="49">
        <f t="shared" si="5"/>
        <v>1.2222222222222223</v>
      </c>
      <c r="J15" s="44" t="s">
        <v>138</v>
      </c>
      <c r="K15" s="46">
        <v>17</v>
      </c>
      <c r="L15" s="46">
        <v>21</v>
      </c>
      <c r="M15" s="69"/>
      <c r="N15" s="69"/>
      <c r="O15" s="47">
        <f t="shared" si="1"/>
        <v>38</v>
      </c>
      <c r="P15" s="74">
        <v>39</v>
      </c>
      <c r="Q15" s="49">
        <f t="shared" si="2"/>
        <v>0.97435897435897434</v>
      </c>
      <c r="S15" s="44" t="s">
        <v>157</v>
      </c>
      <c r="T15" s="69"/>
      <c r="U15" s="46">
        <v>11</v>
      </c>
      <c r="V15" s="69"/>
      <c r="W15" s="69"/>
      <c r="X15" s="47">
        <f t="shared" si="3"/>
        <v>11</v>
      </c>
      <c r="Y15" s="46">
        <v>33</v>
      </c>
      <c r="Z15" s="54">
        <f t="shared" si="4"/>
        <v>0.33333333333333331</v>
      </c>
    </row>
    <row r="16" spans="1:26" s="44" customFormat="1" ht="9" x14ac:dyDescent="0.15">
      <c r="B16" s="46"/>
      <c r="C16" s="46"/>
      <c r="D16" s="46"/>
      <c r="E16" s="46"/>
      <c r="F16" s="47"/>
      <c r="G16" s="70"/>
      <c r="H16" s="49"/>
      <c r="K16" s="46"/>
      <c r="L16" s="46"/>
      <c r="M16" s="46"/>
      <c r="N16" s="46"/>
      <c r="O16" s="47"/>
      <c r="P16" s="70"/>
      <c r="Q16" s="49"/>
      <c r="T16" s="46"/>
      <c r="U16" s="46"/>
      <c r="V16" s="46"/>
      <c r="W16" s="46"/>
      <c r="X16" s="47"/>
      <c r="Y16" s="46"/>
      <c r="Z16" s="56"/>
    </row>
    <row r="17" spans="1:26" s="44" customFormat="1" ht="9" x14ac:dyDescent="0.15">
      <c r="B17" s="47">
        <f>SUM(B2:B15)</f>
        <v>82</v>
      </c>
      <c r="C17" s="47">
        <f>SUM(C2:C14)</f>
        <v>18</v>
      </c>
      <c r="D17" s="47">
        <f>SUM(D2:D14)</f>
        <v>2</v>
      </c>
      <c r="E17" s="47">
        <f>SUM(E2:E14)</f>
        <v>0</v>
      </c>
      <c r="F17" s="51">
        <f>SUM(F2:F16)</f>
        <v>117</v>
      </c>
      <c r="G17" s="73">
        <f>SUM(G2:G16)</f>
        <v>80</v>
      </c>
      <c r="H17" s="49"/>
      <c r="K17" s="47">
        <f t="shared" ref="K17:P17" si="6">SUM(K2:K16)</f>
        <v>62</v>
      </c>
      <c r="L17" s="47">
        <f t="shared" si="6"/>
        <v>71</v>
      </c>
      <c r="M17" s="47">
        <f t="shared" si="6"/>
        <v>21</v>
      </c>
      <c r="N17" s="47">
        <f t="shared" si="6"/>
        <v>11</v>
      </c>
      <c r="O17" s="51">
        <f t="shared" si="6"/>
        <v>165</v>
      </c>
      <c r="P17" s="73">
        <f t="shared" si="6"/>
        <v>72</v>
      </c>
      <c r="Q17" s="49"/>
      <c r="T17" s="47">
        <f t="shared" ref="T17:Y17" si="7">SUM(T2:T16)</f>
        <v>26</v>
      </c>
      <c r="U17" s="47">
        <f t="shared" si="7"/>
        <v>36</v>
      </c>
      <c r="V17" s="47">
        <f t="shared" si="7"/>
        <v>6</v>
      </c>
      <c r="W17" s="47">
        <f t="shared" si="7"/>
        <v>1</v>
      </c>
      <c r="X17" s="51">
        <f t="shared" si="7"/>
        <v>69</v>
      </c>
      <c r="Y17" s="76">
        <f t="shared" si="7"/>
        <v>80</v>
      </c>
      <c r="Z17" s="56"/>
    </row>
    <row r="18" spans="1:26" s="44" customFormat="1" ht="9" x14ac:dyDescent="0.15">
      <c r="B18" s="46"/>
      <c r="C18" s="46"/>
      <c r="D18" s="46"/>
      <c r="E18" s="46"/>
      <c r="F18" s="46"/>
      <c r="G18" s="70"/>
      <c r="H18" s="49"/>
      <c r="K18" s="46"/>
      <c r="L18" s="46"/>
      <c r="M18" s="46"/>
      <c r="N18" s="46"/>
      <c r="O18" s="46"/>
      <c r="P18" s="70"/>
      <c r="Q18" s="49"/>
      <c r="Y18" s="77"/>
      <c r="Z18" s="56"/>
    </row>
    <row r="19" spans="1:26" s="44" customFormat="1" ht="9" x14ac:dyDescent="0.15">
      <c r="B19" s="46"/>
      <c r="C19" s="46"/>
      <c r="D19" s="46"/>
      <c r="E19" s="46"/>
      <c r="F19" s="46"/>
      <c r="G19" s="70"/>
      <c r="H19" s="49"/>
      <c r="K19" s="46"/>
      <c r="L19" s="46"/>
      <c r="M19" s="46"/>
      <c r="N19" s="46"/>
      <c r="O19" s="46"/>
      <c r="P19" s="70"/>
      <c r="Q19" s="49"/>
      <c r="R19" s="53"/>
      <c r="Y19" s="77"/>
      <c r="Z19" s="56"/>
    </row>
    <row r="20" spans="1:26" s="44" customFormat="1" ht="9.75" thickBot="1" x14ac:dyDescent="0.2">
      <c r="A20" s="40" t="s">
        <v>38</v>
      </c>
      <c r="B20" s="41">
        <v>1</v>
      </c>
      <c r="C20" s="41">
        <v>2</v>
      </c>
      <c r="D20" s="41">
        <v>3</v>
      </c>
      <c r="E20" s="41">
        <v>4</v>
      </c>
      <c r="F20" s="41" t="s">
        <v>26</v>
      </c>
      <c r="G20" s="68" t="s">
        <v>73</v>
      </c>
      <c r="H20" s="43" t="s">
        <v>164</v>
      </c>
      <c r="J20" s="40" t="s">
        <v>156</v>
      </c>
      <c r="K20" s="41">
        <v>1</v>
      </c>
      <c r="L20" s="41">
        <v>2</v>
      </c>
      <c r="M20" s="41">
        <v>3</v>
      </c>
      <c r="N20" s="41">
        <v>4</v>
      </c>
      <c r="O20" s="41" t="s">
        <v>26</v>
      </c>
      <c r="P20" s="68" t="s">
        <v>73</v>
      </c>
      <c r="Q20" s="43" t="s">
        <v>164</v>
      </c>
      <c r="R20" s="53"/>
      <c r="S20" s="55"/>
      <c r="Y20" s="77"/>
      <c r="Z20" s="55"/>
    </row>
    <row r="21" spans="1:26" s="44" customFormat="1" ht="9" x14ac:dyDescent="0.15">
      <c r="A21" s="44" t="s">
        <v>223</v>
      </c>
      <c r="B21" s="46">
        <v>18</v>
      </c>
      <c r="C21" s="46">
        <v>0</v>
      </c>
      <c r="D21" s="69"/>
      <c r="E21" s="69"/>
      <c r="F21" s="47">
        <f t="shared" ref="F21:F34" si="8">SUM(B21:E21)</f>
        <v>18</v>
      </c>
      <c r="G21" s="74">
        <v>1</v>
      </c>
      <c r="H21" s="75">
        <f t="shared" ref="H21:H34" si="9">F21/G21</f>
        <v>18</v>
      </c>
      <c r="J21" s="44" t="s">
        <v>101</v>
      </c>
      <c r="K21" s="69"/>
      <c r="L21" s="46">
        <v>8</v>
      </c>
      <c r="M21" s="46">
        <v>11</v>
      </c>
      <c r="N21" s="69"/>
      <c r="O21" s="47">
        <f t="shared" ref="O21:O34" si="10">SUM(K21:N21)</f>
        <v>19</v>
      </c>
      <c r="P21" s="46">
        <v>1</v>
      </c>
      <c r="Q21" s="54">
        <f t="shared" ref="Q21:Q34" si="11">O21/P21</f>
        <v>19</v>
      </c>
      <c r="R21" s="53"/>
      <c r="S21" s="59"/>
      <c r="Y21" s="77"/>
      <c r="Z21" s="55"/>
    </row>
    <row r="22" spans="1:26" s="44" customFormat="1" ht="9" x14ac:dyDescent="0.15">
      <c r="A22" s="44" t="s">
        <v>228</v>
      </c>
      <c r="B22" s="46">
        <v>0</v>
      </c>
      <c r="C22" s="46">
        <v>0</v>
      </c>
      <c r="D22" s="69"/>
      <c r="E22" s="69"/>
      <c r="F22" s="47">
        <f t="shared" si="8"/>
        <v>0</v>
      </c>
      <c r="G22" s="74">
        <v>1</v>
      </c>
      <c r="H22" s="75">
        <f t="shared" si="9"/>
        <v>0</v>
      </c>
      <c r="J22" s="44" t="s">
        <v>85</v>
      </c>
      <c r="K22" s="69"/>
      <c r="L22" s="46">
        <v>7</v>
      </c>
      <c r="M22" s="46">
        <v>3</v>
      </c>
      <c r="N22" s="69"/>
      <c r="O22" s="47">
        <f t="shared" si="10"/>
        <v>10</v>
      </c>
      <c r="P22" s="46">
        <v>1</v>
      </c>
      <c r="Q22" s="54">
        <f t="shared" si="11"/>
        <v>10</v>
      </c>
      <c r="R22" s="53"/>
      <c r="S22" s="59"/>
      <c r="Y22" s="77"/>
      <c r="Z22" s="55"/>
    </row>
    <row r="23" spans="1:26" s="44" customFormat="1" ht="9" x14ac:dyDescent="0.15">
      <c r="A23" s="44" t="s">
        <v>231</v>
      </c>
      <c r="B23" s="46">
        <v>0</v>
      </c>
      <c r="C23" s="46">
        <v>0</v>
      </c>
      <c r="D23" s="46">
        <v>0</v>
      </c>
      <c r="E23" s="46">
        <v>0</v>
      </c>
      <c r="F23" s="47">
        <f t="shared" si="8"/>
        <v>0</v>
      </c>
      <c r="G23" s="74">
        <v>2</v>
      </c>
      <c r="H23" s="75">
        <f t="shared" si="9"/>
        <v>0</v>
      </c>
      <c r="J23" s="44" t="s">
        <v>229</v>
      </c>
      <c r="K23" s="46">
        <v>4</v>
      </c>
      <c r="L23" s="69"/>
      <c r="M23" s="69"/>
      <c r="N23" s="69"/>
      <c r="O23" s="47">
        <f t="shared" si="10"/>
        <v>4</v>
      </c>
      <c r="P23" s="46">
        <v>1</v>
      </c>
      <c r="Q23" s="54">
        <f t="shared" si="11"/>
        <v>4</v>
      </c>
      <c r="R23" s="53"/>
      <c r="Y23" s="77"/>
      <c r="Z23" s="56"/>
    </row>
    <row r="24" spans="1:26" s="44" customFormat="1" ht="9" customHeight="1" x14ac:dyDescent="0.15">
      <c r="A24" s="44" t="s">
        <v>116</v>
      </c>
      <c r="B24" s="69"/>
      <c r="C24" s="46">
        <v>12</v>
      </c>
      <c r="D24" s="46">
        <v>5</v>
      </c>
      <c r="E24" s="69"/>
      <c r="F24" s="47">
        <f t="shared" si="8"/>
        <v>17</v>
      </c>
      <c r="G24" s="74">
        <v>2</v>
      </c>
      <c r="H24" s="75">
        <f t="shared" si="9"/>
        <v>8.5</v>
      </c>
      <c r="J24" s="44" t="s">
        <v>230</v>
      </c>
      <c r="K24" s="69"/>
      <c r="L24" s="46">
        <v>18</v>
      </c>
      <c r="M24" s="46">
        <v>15</v>
      </c>
      <c r="N24" s="69"/>
      <c r="O24" s="47">
        <f t="shared" si="10"/>
        <v>33</v>
      </c>
      <c r="P24" s="46">
        <v>1</v>
      </c>
      <c r="Q24" s="54">
        <f t="shared" si="11"/>
        <v>33</v>
      </c>
      <c r="T24" s="60"/>
      <c r="Y24" s="77"/>
      <c r="Z24" s="55"/>
    </row>
    <row r="25" spans="1:26" s="44" customFormat="1" ht="9" x14ac:dyDescent="0.15">
      <c r="A25" s="44" t="s">
        <v>86</v>
      </c>
      <c r="B25" s="46">
        <v>1</v>
      </c>
      <c r="C25" s="69"/>
      <c r="D25" s="69"/>
      <c r="E25" s="69"/>
      <c r="F25" s="47">
        <f t="shared" si="8"/>
        <v>1</v>
      </c>
      <c r="G25" s="74">
        <v>3</v>
      </c>
      <c r="H25" s="75">
        <f t="shared" si="9"/>
        <v>0.33333333333333331</v>
      </c>
      <c r="J25" s="44" t="s">
        <v>62</v>
      </c>
      <c r="K25" s="46">
        <v>1</v>
      </c>
      <c r="L25" s="69"/>
      <c r="M25" s="69"/>
      <c r="N25" s="69"/>
      <c r="O25" s="47">
        <f t="shared" si="10"/>
        <v>1</v>
      </c>
      <c r="P25" s="46">
        <v>1</v>
      </c>
      <c r="Q25" s="54">
        <f t="shared" si="11"/>
        <v>1</v>
      </c>
      <c r="Y25" s="77"/>
      <c r="Z25" s="55"/>
    </row>
    <row r="26" spans="1:26" s="44" customFormat="1" ht="9" x14ac:dyDescent="0.15">
      <c r="A26" s="44" t="s">
        <v>120</v>
      </c>
      <c r="B26" s="69"/>
      <c r="C26" s="46">
        <v>1</v>
      </c>
      <c r="D26" s="46">
        <v>1</v>
      </c>
      <c r="E26" s="69"/>
      <c r="F26" s="47">
        <f t="shared" si="8"/>
        <v>2</v>
      </c>
      <c r="G26" s="74">
        <v>3</v>
      </c>
      <c r="H26" s="75">
        <f t="shared" si="9"/>
        <v>0.66666666666666663</v>
      </c>
      <c r="J26" s="44" t="s">
        <v>232</v>
      </c>
      <c r="K26" s="46">
        <v>7</v>
      </c>
      <c r="L26" s="46">
        <v>7</v>
      </c>
      <c r="M26" s="69"/>
      <c r="N26" s="69"/>
      <c r="O26" s="47">
        <f t="shared" si="10"/>
        <v>14</v>
      </c>
      <c r="P26" s="46">
        <v>1</v>
      </c>
      <c r="Q26" s="54">
        <f t="shared" si="11"/>
        <v>14</v>
      </c>
      <c r="Y26" s="77"/>
      <c r="Z26" s="56"/>
    </row>
    <row r="27" spans="1:26" s="44" customFormat="1" ht="9" x14ac:dyDescent="0.15">
      <c r="A27" s="44" t="s">
        <v>151</v>
      </c>
      <c r="B27" s="46">
        <v>0</v>
      </c>
      <c r="C27" s="46">
        <v>1</v>
      </c>
      <c r="D27" s="69"/>
      <c r="E27" s="69"/>
      <c r="F27" s="47">
        <f t="shared" si="8"/>
        <v>1</v>
      </c>
      <c r="G27" s="74">
        <v>3</v>
      </c>
      <c r="H27" s="75">
        <f t="shared" si="9"/>
        <v>0.33333333333333331</v>
      </c>
      <c r="J27" s="44" t="s">
        <v>25</v>
      </c>
      <c r="K27" s="46">
        <v>0</v>
      </c>
      <c r="L27" s="46">
        <v>2</v>
      </c>
      <c r="M27" s="46">
        <v>1</v>
      </c>
      <c r="N27" s="46">
        <v>3</v>
      </c>
      <c r="O27" s="47">
        <f t="shared" si="10"/>
        <v>6</v>
      </c>
      <c r="P27" s="46">
        <v>1</v>
      </c>
      <c r="Q27" s="54">
        <f t="shared" si="11"/>
        <v>6</v>
      </c>
      <c r="Y27" s="77"/>
      <c r="Z27" s="56"/>
    </row>
    <row r="28" spans="1:26" s="44" customFormat="1" ht="9" x14ac:dyDescent="0.15">
      <c r="A28" s="44" t="s">
        <v>224</v>
      </c>
      <c r="B28" s="69"/>
      <c r="C28" s="46">
        <v>4</v>
      </c>
      <c r="D28" s="46">
        <v>3</v>
      </c>
      <c r="E28" s="69"/>
      <c r="F28" s="47">
        <f t="shared" si="8"/>
        <v>7</v>
      </c>
      <c r="G28" s="74">
        <v>4</v>
      </c>
      <c r="H28" s="75">
        <f t="shared" si="9"/>
        <v>1.75</v>
      </c>
      <c r="J28" s="44" t="s">
        <v>162</v>
      </c>
      <c r="K28" s="46">
        <v>11</v>
      </c>
      <c r="L28" s="69"/>
      <c r="M28" s="69"/>
      <c r="N28" s="69"/>
      <c r="O28" s="47">
        <f t="shared" si="10"/>
        <v>11</v>
      </c>
      <c r="P28" s="46">
        <v>2</v>
      </c>
      <c r="Q28" s="54">
        <f t="shared" si="11"/>
        <v>5.5</v>
      </c>
      <c r="Y28" s="77"/>
      <c r="Z28" s="56"/>
    </row>
    <row r="29" spans="1:26" s="44" customFormat="1" ht="9" x14ac:dyDescent="0.15">
      <c r="A29" s="44" t="s">
        <v>2</v>
      </c>
      <c r="B29" s="69"/>
      <c r="C29" s="46">
        <v>9</v>
      </c>
      <c r="D29" s="46">
        <v>11</v>
      </c>
      <c r="E29" s="46">
        <v>5</v>
      </c>
      <c r="F29" s="47">
        <f t="shared" si="8"/>
        <v>25</v>
      </c>
      <c r="G29" s="74">
        <v>4</v>
      </c>
      <c r="H29" s="75">
        <f t="shared" si="9"/>
        <v>6.25</v>
      </c>
      <c r="J29" s="44" t="s">
        <v>233</v>
      </c>
      <c r="K29" s="46">
        <v>8</v>
      </c>
      <c r="L29" s="46">
        <v>1</v>
      </c>
      <c r="M29" s="69"/>
      <c r="N29" s="69"/>
      <c r="O29" s="47">
        <f t="shared" si="10"/>
        <v>9</v>
      </c>
      <c r="P29" s="46">
        <v>2</v>
      </c>
      <c r="Q29" s="54">
        <f t="shared" si="11"/>
        <v>4.5</v>
      </c>
      <c r="Y29" s="77"/>
      <c r="Z29" s="56"/>
    </row>
    <row r="30" spans="1:26" s="44" customFormat="1" ht="9" x14ac:dyDescent="0.15">
      <c r="A30" s="44" t="s">
        <v>186</v>
      </c>
      <c r="B30" s="69"/>
      <c r="C30" s="46">
        <v>0</v>
      </c>
      <c r="D30" s="46">
        <v>7</v>
      </c>
      <c r="E30" s="46">
        <v>1</v>
      </c>
      <c r="F30" s="47">
        <f t="shared" si="8"/>
        <v>8</v>
      </c>
      <c r="G30" s="74">
        <v>5</v>
      </c>
      <c r="H30" s="75">
        <f t="shared" si="9"/>
        <v>1.6</v>
      </c>
      <c r="J30" s="44" t="s">
        <v>226</v>
      </c>
      <c r="K30" s="46">
        <v>2</v>
      </c>
      <c r="L30" s="46">
        <v>2</v>
      </c>
      <c r="M30" s="46">
        <v>4</v>
      </c>
      <c r="N30" s="46">
        <v>8</v>
      </c>
      <c r="O30" s="47">
        <f t="shared" si="10"/>
        <v>16</v>
      </c>
      <c r="P30" s="46">
        <v>6</v>
      </c>
      <c r="Q30" s="54">
        <f t="shared" si="11"/>
        <v>2.6666666666666665</v>
      </c>
      <c r="Y30" s="77"/>
      <c r="Z30" s="56"/>
    </row>
    <row r="31" spans="1:26" s="44" customFormat="1" ht="9" x14ac:dyDescent="0.15">
      <c r="A31" s="44" t="s">
        <v>192</v>
      </c>
      <c r="B31" s="46">
        <v>0</v>
      </c>
      <c r="C31" s="46">
        <v>0</v>
      </c>
      <c r="D31" s="69"/>
      <c r="E31" s="69"/>
      <c r="F31" s="47">
        <f t="shared" si="8"/>
        <v>0</v>
      </c>
      <c r="G31" s="74">
        <v>7</v>
      </c>
      <c r="H31" s="75">
        <f t="shared" si="9"/>
        <v>0</v>
      </c>
      <c r="J31" s="44" t="s">
        <v>225</v>
      </c>
      <c r="K31" s="46">
        <v>18</v>
      </c>
      <c r="L31" s="46">
        <v>11</v>
      </c>
      <c r="M31" s="69"/>
      <c r="N31" s="69"/>
      <c r="O31" s="47">
        <f t="shared" si="10"/>
        <v>29</v>
      </c>
      <c r="P31" s="46">
        <v>8</v>
      </c>
      <c r="Q31" s="54">
        <f t="shared" si="11"/>
        <v>3.625</v>
      </c>
      <c r="Y31" s="77"/>
      <c r="Z31" s="56"/>
    </row>
    <row r="32" spans="1:26" s="44" customFormat="1" ht="9" x14ac:dyDescent="0.15">
      <c r="A32" s="44" t="s">
        <v>12</v>
      </c>
      <c r="B32" s="46">
        <v>13</v>
      </c>
      <c r="C32" s="46">
        <v>14</v>
      </c>
      <c r="D32" s="46">
        <v>11</v>
      </c>
      <c r="E32" s="46">
        <v>7</v>
      </c>
      <c r="F32" s="47">
        <f t="shared" si="8"/>
        <v>45</v>
      </c>
      <c r="G32" s="74">
        <v>8</v>
      </c>
      <c r="H32" s="75">
        <f t="shared" si="9"/>
        <v>5.625</v>
      </c>
      <c r="J32" s="44" t="s">
        <v>57</v>
      </c>
      <c r="K32" s="69"/>
      <c r="L32" s="46">
        <v>7</v>
      </c>
      <c r="M32" s="46">
        <v>1</v>
      </c>
      <c r="N32" s="46">
        <v>1</v>
      </c>
      <c r="O32" s="47">
        <f t="shared" si="10"/>
        <v>9</v>
      </c>
      <c r="P32" s="46">
        <v>9</v>
      </c>
      <c r="Q32" s="54">
        <f t="shared" si="11"/>
        <v>1</v>
      </c>
      <c r="Y32" s="77"/>
      <c r="Z32" s="56"/>
    </row>
    <row r="33" spans="1:26" s="44" customFormat="1" ht="9" x14ac:dyDescent="0.15">
      <c r="A33" s="44" t="s">
        <v>227</v>
      </c>
      <c r="B33" s="46">
        <v>0</v>
      </c>
      <c r="C33" s="46">
        <v>1</v>
      </c>
      <c r="D33" s="46">
        <v>4</v>
      </c>
      <c r="E33" s="46">
        <v>6</v>
      </c>
      <c r="F33" s="47">
        <f t="shared" si="8"/>
        <v>11</v>
      </c>
      <c r="G33" s="74">
        <v>11</v>
      </c>
      <c r="H33" s="75">
        <f t="shared" si="9"/>
        <v>1</v>
      </c>
      <c r="J33" s="44" t="s">
        <v>42</v>
      </c>
      <c r="K33" s="69"/>
      <c r="L33" s="46">
        <v>0</v>
      </c>
      <c r="M33" s="69"/>
      <c r="N33" s="69"/>
      <c r="O33" s="47">
        <f t="shared" si="10"/>
        <v>0</v>
      </c>
      <c r="P33" s="46">
        <v>12</v>
      </c>
      <c r="Q33" s="54">
        <f t="shared" si="11"/>
        <v>0</v>
      </c>
      <c r="Y33" s="77"/>
      <c r="Z33" s="56"/>
    </row>
    <row r="34" spans="1:26" s="44" customFormat="1" ht="9" x14ac:dyDescent="0.15">
      <c r="A34" s="44" t="s">
        <v>180</v>
      </c>
      <c r="B34" s="69"/>
      <c r="C34" s="46">
        <v>22</v>
      </c>
      <c r="D34" s="46">
        <v>2</v>
      </c>
      <c r="E34" s="46">
        <v>0</v>
      </c>
      <c r="F34" s="47">
        <f t="shared" si="8"/>
        <v>24</v>
      </c>
      <c r="G34" s="74">
        <v>16</v>
      </c>
      <c r="H34" s="75">
        <f t="shared" si="9"/>
        <v>1.5</v>
      </c>
      <c r="J34" s="44" t="s">
        <v>1</v>
      </c>
      <c r="K34" s="69"/>
      <c r="L34" s="46">
        <v>24</v>
      </c>
      <c r="M34" s="46">
        <v>9</v>
      </c>
      <c r="N34" s="46">
        <v>10</v>
      </c>
      <c r="O34" s="47">
        <f t="shared" si="10"/>
        <v>43</v>
      </c>
      <c r="P34" s="46">
        <v>30</v>
      </c>
      <c r="Q34" s="54">
        <f t="shared" si="11"/>
        <v>1.4333333333333333</v>
      </c>
      <c r="Y34" s="77"/>
      <c r="Z34" s="56"/>
    </row>
    <row r="35" spans="1:26" s="44" customFormat="1" ht="9" x14ac:dyDescent="0.15">
      <c r="B35" s="46"/>
      <c r="C35" s="46"/>
      <c r="D35" s="46"/>
      <c r="E35" s="46"/>
      <c r="F35" s="47"/>
      <c r="G35" s="70"/>
      <c r="H35" s="49"/>
      <c r="K35" s="46"/>
      <c r="L35" s="46"/>
      <c r="M35" s="46"/>
      <c r="N35" s="46"/>
      <c r="O35" s="47"/>
      <c r="P35" s="70"/>
      <c r="Q35" s="46"/>
      <c r="Y35" s="77"/>
      <c r="Z35" s="56"/>
    </row>
    <row r="36" spans="1:26" s="44" customFormat="1" ht="9" x14ac:dyDescent="0.15">
      <c r="B36" s="47">
        <f t="shared" ref="B36:G36" si="12">SUM(B21:B35)</f>
        <v>32</v>
      </c>
      <c r="C36" s="47">
        <f t="shared" si="12"/>
        <v>64</v>
      </c>
      <c r="D36" s="47">
        <f t="shared" si="12"/>
        <v>44</v>
      </c>
      <c r="E36" s="47">
        <f t="shared" si="12"/>
        <v>19</v>
      </c>
      <c r="F36" s="51">
        <f t="shared" si="12"/>
        <v>159</v>
      </c>
      <c r="G36" s="73">
        <f t="shared" si="12"/>
        <v>70</v>
      </c>
      <c r="H36" s="49"/>
      <c r="K36" s="47">
        <f t="shared" ref="K36:P36" si="13">SUM(K21:K35)</f>
        <v>51</v>
      </c>
      <c r="L36" s="47">
        <f t="shared" si="13"/>
        <v>87</v>
      </c>
      <c r="M36" s="47">
        <f t="shared" si="13"/>
        <v>44</v>
      </c>
      <c r="N36" s="47">
        <f t="shared" si="13"/>
        <v>22</v>
      </c>
      <c r="O36" s="51">
        <f t="shared" si="13"/>
        <v>204</v>
      </c>
      <c r="P36" s="76">
        <f t="shared" si="13"/>
        <v>76</v>
      </c>
      <c r="Q36" s="54"/>
      <c r="Y36" s="77"/>
      <c r="Z36" s="56"/>
    </row>
    <row r="37" spans="1:26" s="44" customFormat="1" ht="9" x14ac:dyDescent="0.15">
      <c r="B37" s="46"/>
      <c r="C37" s="46"/>
      <c r="D37" s="46"/>
      <c r="E37" s="46"/>
      <c r="F37" s="46"/>
      <c r="G37" s="70"/>
      <c r="H37" s="49"/>
      <c r="K37" s="46"/>
      <c r="L37" s="46"/>
      <c r="M37" s="46"/>
      <c r="N37" s="46"/>
      <c r="O37" s="46"/>
      <c r="P37" s="70"/>
      <c r="Q37" s="54"/>
      <c r="Y37" s="77"/>
      <c r="Z37" s="56"/>
    </row>
    <row r="38" spans="1:26" s="44" customFormat="1" ht="9" x14ac:dyDescent="0.15">
      <c r="B38" s="46"/>
      <c r="C38" s="46"/>
      <c r="D38" s="46"/>
      <c r="E38" s="46"/>
      <c r="F38" s="46"/>
      <c r="G38" s="70"/>
      <c r="H38" s="49"/>
      <c r="K38" s="46"/>
      <c r="L38" s="46"/>
      <c r="M38" s="46"/>
      <c r="N38" s="46"/>
      <c r="O38" s="46"/>
      <c r="P38" s="70"/>
      <c r="Q38" s="54"/>
      <c r="Y38" s="77"/>
      <c r="Z38" s="56"/>
    </row>
    <row r="39" spans="1:26" s="44" customFormat="1" ht="9" x14ac:dyDescent="0.15">
      <c r="B39" s="46"/>
      <c r="C39" s="46"/>
      <c r="D39" s="46"/>
      <c r="E39" s="46"/>
      <c r="F39" s="46"/>
      <c r="G39" s="78"/>
      <c r="H39" s="79"/>
      <c r="K39" s="46"/>
      <c r="L39" s="46"/>
      <c r="M39" s="46"/>
      <c r="N39" s="46"/>
      <c r="O39" s="46"/>
      <c r="P39" s="70"/>
      <c r="Q39" s="54"/>
      <c r="Y39" s="77"/>
      <c r="Z39" s="56"/>
    </row>
    <row r="40" spans="1:26" s="44" customFormat="1" ht="9" x14ac:dyDescent="0.15">
      <c r="B40" s="46"/>
      <c r="C40" s="46"/>
      <c r="D40" s="46"/>
      <c r="E40" s="46"/>
      <c r="F40" s="47"/>
      <c r="G40" s="70"/>
      <c r="H40" s="54"/>
      <c r="J40" s="44" t="s">
        <v>0</v>
      </c>
      <c r="K40" s="47">
        <f>B17</f>
        <v>82</v>
      </c>
      <c r="L40" s="47">
        <f>C17</f>
        <v>18</v>
      </c>
      <c r="M40" s="47">
        <f>D17</f>
        <v>2</v>
      </c>
      <c r="N40" s="47">
        <f>E17</f>
        <v>0</v>
      </c>
      <c r="O40" s="46"/>
      <c r="P40" s="57">
        <f>SUM(K40:N40)</f>
        <v>102</v>
      </c>
      <c r="Q40" s="54"/>
      <c r="R40" s="58"/>
      <c r="Y40" s="77"/>
      <c r="Z40" s="56"/>
    </row>
    <row r="41" spans="1:26" s="44" customFormat="1" ht="9" x14ac:dyDescent="0.15">
      <c r="B41" s="46"/>
      <c r="C41" s="46"/>
      <c r="D41" s="46"/>
      <c r="E41" s="46"/>
      <c r="F41" s="47"/>
      <c r="G41" s="70"/>
      <c r="H41" s="54"/>
      <c r="J41" s="44" t="s">
        <v>52</v>
      </c>
      <c r="K41" s="47">
        <f>K17</f>
        <v>62</v>
      </c>
      <c r="L41" s="47">
        <f>L17</f>
        <v>71</v>
      </c>
      <c r="M41" s="47">
        <f>M17</f>
        <v>21</v>
      </c>
      <c r="N41" s="47">
        <f>N17</f>
        <v>11</v>
      </c>
      <c r="O41" s="46"/>
      <c r="P41" s="57">
        <f>SUM(K41:N41)</f>
        <v>165</v>
      </c>
      <c r="Q41" s="85">
        <v>25</v>
      </c>
      <c r="R41" s="58"/>
      <c r="Y41" s="77"/>
      <c r="Z41" s="56"/>
    </row>
    <row r="42" spans="1:26" s="44" customFormat="1" ht="9" x14ac:dyDescent="0.15">
      <c r="B42" s="46"/>
      <c r="C42" s="46"/>
      <c r="D42" s="46"/>
      <c r="E42" s="46"/>
      <c r="F42" s="47"/>
      <c r="G42" s="70"/>
      <c r="H42" s="54"/>
      <c r="J42" s="44" t="s">
        <v>38</v>
      </c>
      <c r="K42" s="47">
        <f>B36</f>
        <v>32</v>
      </c>
      <c r="L42" s="47">
        <f>C36</f>
        <v>64</v>
      </c>
      <c r="M42" s="47">
        <f>D36</f>
        <v>44</v>
      </c>
      <c r="N42" s="47">
        <f>E36</f>
        <v>19</v>
      </c>
      <c r="O42" s="46"/>
      <c r="P42" s="57">
        <f>SUM(K42:N42)</f>
        <v>159</v>
      </c>
      <c r="Q42" s="85"/>
      <c r="Y42" s="77"/>
      <c r="Z42" s="56"/>
    </row>
    <row r="43" spans="1:26" s="44" customFormat="1" ht="9" x14ac:dyDescent="0.15">
      <c r="B43" s="46"/>
      <c r="C43" s="46"/>
      <c r="D43" s="46"/>
      <c r="E43" s="46"/>
      <c r="F43" s="47"/>
      <c r="G43" s="70"/>
      <c r="H43" s="54"/>
      <c r="J43" s="44" t="s">
        <v>156</v>
      </c>
      <c r="K43" s="47">
        <f>K36</f>
        <v>51</v>
      </c>
      <c r="L43" s="47">
        <f>L36</f>
        <v>87</v>
      </c>
      <c r="M43" s="47">
        <f>M36</f>
        <v>44</v>
      </c>
      <c r="N43" s="47">
        <f>N36</f>
        <v>22</v>
      </c>
      <c r="O43" s="46"/>
      <c r="P43" s="57">
        <f>SUM(K43:N43)</f>
        <v>204</v>
      </c>
      <c r="Q43" s="85">
        <v>75</v>
      </c>
      <c r="R43" s="58"/>
      <c r="Y43" s="77"/>
      <c r="Z43" s="56"/>
    </row>
    <row r="44" spans="1:26" s="44" customFormat="1" ht="9" x14ac:dyDescent="0.15">
      <c r="B44" s="46"/>
      <c r="C44" s="46"/>
      <c r="D44" s="46"/>
      <c r="E44" s="46"/>
      <c r="F44" s="47"/>
      <c r="G44" s="70"/>
      <c r="H44" s="54"/>
      <c r="J44" s="44" t="s">
        <v>97</v>
      </c>
      <c r="K44" s="47">
        <f>T17</f>
        <v>26</v>
      </c>
      <c r="L44" s="47">
        <f>U17</f>
        <v>36</v>
      </c>
      <c r="M44" s="47">
        <f>V17</f>
        <v>6</v>
      </c>
      <c r="N44" s="47">
        <f>W17</f>
        <v>1</v>
      </c>
      <c r="O44" s="46"/>
      <c r="P44" s="57">
        <f>SUM(K44:N44)</f>
        <v>69</v>
      </c>
      <c r="Q44" s="54"/>
      <c r="Y44" s="77"/>
      <c r="Z44" s="56"/>
    </row>
    <row r="45" spans="1:26" s="44" customFormat="1" ht="9" x14ac:dyDescent="0.15">
      <c r="B45" s="46"/>
      <c r="C45" s="46"/>
      <c r="D45" s="46"/>
      <c r="E45" s="46"/>
      <c r="F45" s="47"/>
      <c r="G45" s="70"/>
      <c r="H45" s="54"/>
      <c r="K45" s="47"/>
      <c r="L45" s="47"/>
      <c r="M45" s="47"/>
      <c r="N45" s="47"/>
      <c r="O45" s="46"/>
      <c r="P45" s="57"/>
      <c r="Q45" s="54"/>
      <c r="Y45" s="77"/>
      <c r="Z45" s="56"/>
    </row>
    <row r="46" spans="1:26" s="44" customFormat="1" ht="9" x14ac:dyDescent="0.15">
      <c r="B46" s="46"/>
      <c r="C46" s="46"/>
      <c r="D46" s="46"/>
      <c r="E46" s="46"/>
      <c r="F46" s="47"/>
      <c r="G46" s="70"/>
      <c r="H46" s="54"/>
      <c r="K46" s="46"/>
      <c r="L46" s="46"/>
      <c r="M46" s="46"/>
      <c r="N46" s="46"/>
      <c r="O46" s="46"/>
      <c r="P46" s="70"/>
      <c r="Q46" s="54"/>
      <c r="Y46" s="77"/>
      <c r="Z46" s="56"/>
    </row>
    <row r="47" spans="1:26" s="44" customFormat="1" ht="9" x14ac:dyDescent="0.15">
      <c r="B47" s="46"/>
      <c r="C47" s="46"/>
      <c r="D47" s="46"/>
      <c r="E47" s="46"/>
      <c r="F47" s="47"/>
      <c r="G47" s="70"/>
      <c r="H47" s="54"/>
      <c r="K47" s="46"/>
      <c r="L47" s="46"/>
      <c r="M47" s="46"/>
      <c r="N47" s="46"/>
      <c r="O47" s="46"/>
      <c r="P47" s="70"/>
      <c r="Q47" s="54"/>
      <c r="Y47" s="77"/>
      <c r="Z47" s="56"/>
    </row>
    <row r="48" spans="1:26" s="44" customFormat="1" ht="9" x14ac:dyDescent="0.15">
      <c r="B48" s="46"/>
      <c r="C48" s="46"/>
      <c r="D48" s="46"/>
      <c r="E48" s="46"/>
      <c r="F48" s="47"/>
      <c r="G48" s="70"/>
      <c r="H48" s="54"/>
      <c r="K48" s="46"/>
      <c r="L48" s="46"/>
      <c r="M48" s="46"/>
      <c r="N48" s="46"/>
      <c r="O48" s="46"/>
      <c r="P48" s="70"/>
      <c r="Q48" s="54"/>
      <c r="Y48" s="77"/>
      <c r="Z48" s="56"/>
    </row>
    <row r="49" spans="2:26" s="44" customFormat="1" ht="9" x14ac:dyDescent="0.15">
      <c r="B49" s="46"/>
      <c r="C49" s="46"/>
      <c r="D49" s="46"/>
      <c r="E49" s="46"/>
      <c r="F49" s="47"/>
      <c r="G49" s="70"/>
      <c r="H49" s="54"/>
      <c r="K49" s="46"/>
      <c r="L49" s="46"/>
      <c r="M49" s="46"/>
      <c r="N49" s="46"/>
      <c r="O49" s="46"/>
      <c r="P49" s="70"/>
      <c r="Q49" s="54"/>
      <c r="Y49" s="77"/>
      <c r="Z49" s="56"/>
    </row>
    <row r="50" spans="2:26" s="44" customFormat="1" ht="9" x14ac:dyDescent="0.15">
      <c r="B50" s="46"/>
      <c r="C50" s="46"/>
      <c r="D50" s="46"/>
      <c r="E50" s="46"/>
      <c r="F50" s="47"/>
      <c r="G50" s="70"/>
      <c r="H50" s="54"/>
      <c r="K50" s="46"/>
      <c r="L50" s="46"/>
      <c r="M50" s="46"/>
      <c r="N50" s="46"/>
      <c r="O50" s="46"/>
      <c r="P50" s="70"/>
      <c r="Q50" s="54"/>
      <c r="Y50" s="77"/>
      <c r="Z50" s="56"/>
    </row>
    <row r="51" spans="2:26" s="44" customFormat="1" ht="9" x14ac:dyDescent="0.15">
      <c r="B51" s="46"/>
      <c r="C51" s="46"/>
      <c r="D51" s="46"/>
      <c r="E51" s="46"/>
      <c r="F51" s="47"/>
      <c r="G51" s="70"/>
      <c r="H51" s="54"/>
      <c r="K51" s="46"/>
      <c r="L51" s="46"/>
      <c r="M51" s="46"/>
      <c r="N51" s="46"/>
      <c r="O51" s="46"/>
      <c r="P51" s="70"/>
      <c r="Q51" s="54"/>
      <c r="Y51" s="77"/>
      <c r="Z51" s="56"/>
    </row>
    <row r="52" spans="2:26" s="44" customFormat="1" ht="9" x14ac:dyDescent="0.15">
      <c r="B52" s="46"/>
      <c r="C52" s="46"/>
      <c r="D52" s="46"/>
      <c r="E52" s="46"/>
      <c r="F52" s="47"/>
      <c r="G52" s="70"/>
      <c r="H52" s="54"/>
      <c r="K52" s="46"/>
      <c r="L52" s="46"/>
      <c r="M52" s="46"/>
      <c r="N52" s="46"/>
      <c r="O52" s="46"/>
      <c r="P52" s="70"/>
      <c r="Q52" s="54"/>
      <c r="Y52" s="77"/>
      <c r="Z52" s="56"/>
    </row>
    <row r="53" spans="2:26" s="44" customFormat="1" ht="9" x14ac:dyDescent="0.15">
      <c r="B53" s="46"/>
      <c r="C53" s="46"/>
      <c r="D53" s="46"/>
      <c r="E53" s="46"/>
      <c r="F53" s="47"/>
      <c r="G53" s="70"/>
      <c r="H53" s="54"/>
      <c r="K53" s="46"/>
      <c r="L53" s="46"/>
      <c r="M53" s="46"/>
      <c r="N53" s="46"/>
      <c r="O53" s="46"/>
      <c r="P53" s="70"/>
      <c r="Q53" s="54"/>
      <c r="Y53" s="77"/>
      <c r="Z53" s="56"/>
    </row>
    <row r="54" spans="2:26" s="44" customFormat="1" ht="9" x14ac:dyDescent="0.15">
      <c r="B54" s="47"/>
      <c r="C54" s="47"/>
      <c r="D54" s="47"/>
      <c r="E54" s="47"/>
      <c r="F54" s="51"/>
      <c r="G54" s="73"/>
      <c r="H54" s="54"/>
      <c r="K54" s="46"/>
      <c r="L54" s="46"/>
      <c r="M54" s="46"/>
      <c r="N54" s="46"/>
      <c r="O54" s="46"/>
      <c r="P54" s="70"/>
      <c r="Q54" s="54"/>
      <c r="Y54" s="77"/>
      <c r="Z54" s="56"/>
    </row>
    <row r="55" spans="2:26" s="44" customFormat="1" ht="9" x14ac:dyDescent="0.15">
      <c r="B55" s="46"/>
      <c r="C55" s="46"/>
      <c r="D55" s="46"/>
      <c r="E55" s="46"/>
      <c r="F55" s="46"/>
      <c r="G55" s="70"/>
      <c r="H55" s="49"/>
      <c r="K55" s="46"/>
      <c r="L55" s="46"/>
      <c r="M55" s="46"/>
      <c r="N55" s="46"/>
      <c r="O55" s="46"/>
      <c r="P55" s="70"/>
      <c r="Q55" s="54"/>
      <c r="Y55" s="77"/>
      <c r="Z55" s="56"/>
    </row>
    <row r="56" spans="2:26" s="44" customFormat="1" ht="9" x14ac:dyDescent="0.15">
      <c r="B56" s="46"/>
      <c r="C56" s="46"/>
      <c r="D56" s="46"/>
      <c r="E56" s="46"/>
      <c r="F56" s="46"/>
      <c r="G56" s="70"/>
      <c r="H56" s="49"/>
      <c r="K56" s="46"/>
      <c r="L56" s="46"/>
      <c r="M56" s="46"/>
      <c r="N56" s="46"/>
      <c r="O56" s="46"/>
      <c r="P56" s="70"/>
      <c r="Q56" s="54"/>
      <c r="Y56" s="77"/>
      <c r="Z56" s="56"/>
    </row>
    <row r="57" spans="2:26" s="44" customFormat="1" ht="9" x14ac:dyDescent="0.15">
      <c r="B57" s="46"/>
      <c r="C57" s="46"/>
      <c r="D57" s="46"/>
      <c r="E57" s="46"/>
      <c r="F57" s="46"/>
      <c r="G57" s="70"/>
      <c r="H57" s="49"/>
      <c r="K57" s="46"/>
      <c r="L57" s="46"/>
      <c r="M57" s="46"/>
      <c r="N57" s="46"/>
      <c r="O57" s="46"/>
      <c r="P57" s="70"/>
      <c r="Q57" s="54"/>
      <c r="Y57" s="77"/>
      <c r="Z57" s="56"/>
    </row>
    <row r="58" spans="2:26" s="44" customFormat="1" ht="9" x14ac:dyDescent="0.15">
      <c r="B58" s="46"/>
      <c r="C58" s="46"/>
      <c r="D58" s="46"/>
      <c r="E58" s="46"/>
      <c r="F58" s="46"/>
      <c r="G58" s="70"/>
      <c r="H58" s="49"/>
      <c r="K58" s="46"/>
      <c r="L58" s="46"/>
      <c r="M58" s="46"/>
      <c r="N58" s="46"/>
      <c r="O58" s="46"/>
      <c r="P58" s="70"/>
      <c r="Q58" s="54"/>
      <c r="Y58" s="77"/>
      <c r="Z58" s="56"/>
    </row>
    <row r="59" spans="2:26" s="44" customFormat="1" ht="9" x14ac:dyDescent="0.15">
      <c r="B59" s="46"/>
      <c r="C59" s="46"/>
      <c r="D59" s="46"/>
      <c r="E59" s="46"/>
      <c r="F59" s="46"/>
      <c r="G59" s="70"/>
      <c r="H59" s="49"/>
      <c r="K59" s="46"/>
      <c r="L59" s="46"/>
      <c r="M59" s="46"/>
      <c r="N59" s="46"/>
      <c r="O59" s="46"/>
      <c r="P59" s="70"/>
      <c r="Q59" s="54"/>
      <c r="Y59" s="77"/>
      <c r="Z59" s="56"/>
    </row>
    <row r="60" spans="2:26" s="44" customFormat="1" ht="9" x14ac:dyDescent="0.15">
      <c r="B60" s="46"/>
      <c r="C60" s="46"/>
      <c r="D60" s="46"/>
      <c r="E60" s="46"/>
      <c r="F60" s="46"/>
      <c r="G60" s="70"/>
      <c r="H60" s="49"/>
      <c r="K60" s="46"/>
      <c r="L60" s="46"/>
      <c r="M60" s="46"/>
      <c r="N60" s="46"/>
      <c r="O60" s="46"/>
      <c r="P60" s="70"/>
      <c r="Q60" s="54"/>
      <c r="Y60" s="77"/>
      <c r="Z60" s="56"/>
    </row>
    <row r="61" spans="2:26" s="44" customFormat="1" ht="9" x14ac:dyDescent="0.15">
      <c r="B61" s="46"/>
      <c r="C61" s="46"/>
      <c r="D61" s="46"/>
      <c r="E61" s="46"/>
      <c r="F61" s="46"/>
      <c r="G61" s="70"/>
      <c r="H61" s="49"/>
      <c r="K61" s="46"/>
      <c r="L61" s="46"/>
      <c r="M61" s="46"/>
      <c r="N61" s="46"/>
      <c r="O61" s="46"/>
      <c r="P61" s="70"/>
      <c r="Q61" s="54"/>
      <c r="Y61" s="77"/>
      <c r="Z61" s="56"/>
    </row>
    <row r="62" spans="2:26" s="44" customFormat="1" ht="9" x14ac:dyDescent="0.15">
      <c r="B62" s="46"/>
      <c r="C62" s="46"/>
      <c r="D62" s="46"/>
      <c r="E62" s="46"/>
      <c r="F62" s="46"/>
      <c r="G62" s="70"/>
      <c r="H62" s="49"/>
      <c r="K62" s="46"/>
      <c r="L62" s="46"/>
      <c r="M62" s="46"/>
      <c r="N62" s="46"/>
      <c r="O62" s="46"/>
      <c r="P62" s="70"/>
      <c r="Q62" s="54"/>
      <c r="Y62" s="77"/>
      <c r="Z62" s="56"/>
    </row>
    <row r="63" spans="2:26" s="44" customFormat="1" ht="9" x14ac:dyDescent="0.15">
      <c r="B63" s="46"/>
      <c r="C63" s="46"/>
      <c r="D63" s="46"/>
      <c r="E63" s="46"/>
      <c r="F63" s="46"/>
      <c r="G63" s="70"/>
      <c r="H63" s="49"/>
      <c r="K63" s="46"/>
      <c r="L63" s="46"/>
      <c r="M63" s="46"/>
      <c r="N63" s="46"/>
      <c r="O63" s="46"/>
      <c r="P63" s="70"/>
      <c r="Q63" s="54"/>
      <c r="Y63" s="77"/>
      <c r="Z63" s="56"/>
    </row>
    <row r="64" spans="2:26" s="44" customFormat="1" ht="9" x14ac:dyDescent="0.15">
      <c r="B64" s="46"/>
      <c r="C64" s="46"/>
      <c r="D64" s="46"/>
      <c r="E64" s="46"/>
      <c r="F64" s="46"/>
      <c r="G64" s="70"/>
      <c r="H64" s="49"/>
      <c r="K64" s="46"/>
      <c r="L64" s="46"/>
      <c r="M64" s="46"/>
      <c r="N64" s="46"/>
      <c r="O64" s="46"/>
      <c r="P64" s="70"/>
      <c r="Q64" s="54"/>
      <c r="Y64" s="77"/>
      <c r="Z64" s="56"/>
    </row>
    <row r="65" spans="2:26" s="44" customFormat="1" ht="9" x14ac:dyDescent="0.15">
      <c r="B65" s="46"/>
      <c r="C65" s="46"/>
      <c r="D65" s="46"/>
      <c r="E65" s="46"/>
      <c r="F65" s="46"/>
      <c r="G65" s="70"/>
      <c r="H65" s="49"/>
      <c r="K65" s="46"/>
      <c r="L65" s="46"/>
      <c r="M65" s="46"/>
      <c r="N65" s="46"/>
      <c r="O65" s="46"/>
      <c r="P65" s="70"/>
      <c r="Q65" s="54"/>
      <c r="Y65" s="77"/>
      <c r="Z65" s="56"/>
    </row>
    <row r="66" spans="2:26" s="44" customFormat="1" ht="9" x14ac:dyDescent="0.15">
      <c r="B66" s="46"/>
      <c r="C66" s="46"/>
      <c r="D66" s="46"/>
      <c r="E66" s="46"/>
      <c r="F66" s="46"/>
      <c r="G66" s="70"/>
      <c r="H66" s="49"/>
      <c r="K66" s="46"/>
      <c r="L66" s="46"/>
      <c r="M66" s="46"/>
      <c r="N66" s="46"/>
      <c r="O66" s="46"/>
      <c r="P66" s="70"/>
      <c r="Q66" s="54"/>
      <c r="Y66" s="77"/>
      <c r="Z66" s="56"/>
    </row>
    <row r="67" spans="2:26" s="44" customFormat="1" ht="9" x14ac:dyDescent="0.15">
      <c r="B67" s="46"/>
      <c r="C67" s="46"/>
      <c r="D67" s="46"/>
      <c r="E67" s="46"/>
      <c r="F67" s="46"/>
      <c r="G67" s="70"/>
      <c r="H67" s="49"/>
      <c r="K67" s="46"/>
      <c r="L67" s="46"/>
      <c r="M67" s="46"/>
      <c r="N67" s="46"/>
      <c r="O67" s="46"/>
      <c r="P67" s="70"/>
      <c r="Q67" s="54"/>
      <c r="Y67" s="77"/>
      <c r="Z67" s="56"/>
    </row>
    <row r="68" spans="2:26" s="44" customFormat="1" ht="9" x14ac:dyDescent="0.15">
      <c r="B68" s="46"/>
      <c r="C68" s="46"/>
      <c r="D68" s="46"/>
      <c r="E68" s="46"/>
      <c r="F68" s="46"/>
      <c r="G68" s="70"/>
      <c r="H68" s="49"/>
      <c r="K68" s="46"/>
      <c r="L68" s="46"/>
      <c r="M68" s="46"/>
      <c r="N68" s="46"/>
      <c r="O68" s="46"/>
      <c r="P68" s="70"/>
      <c r="Q68" s="54"/>
      <c r="Y68" s="77"/>
      <c r="Z68" s="56"/>
    </row>
    <row r="69" spans="2:26" s="44" customFormat="1" ht="9" x14ac:dyDescent="0.15">
      <c r="B69" s="46"/>
      <c r="C69" s="46"/>
      <c r="D69" s="46"/>
      <c r="E69" s="46"/>
      <c r="F69" s="46"/>
      <c r="G69" s="70"/>
      <c r="H69" s="49"/>
      <c r="K69" s="46"/>
      <c r="L69" s="46"/>
      <c r="M69" s="46"/>
      <c r="N69" s="46"/>
      <c r="O69" s="46"/>
      <c r="P69" s="70"/>
      <c r="Q69" s="54"/>
      <c r="Y69" s="77"/>
      <c r="Z69" s="56"/>
    </row>
    <row r="70" spans="2:26" s="44" customFormat="1" ht="9" x14ac:dyDescent="0.15">
      <c r="B70" s="46"/>
      <c r="C70" s="46"/>
      <c r="D70" s="46"/>
      <c r="E70" s="46"/>
      <c r="F70" s="46"/>
      <c r="G70" s="70"/>
      <c r="H70" s="49"/>
      <c r="K70" s="46"/>
      <c r="L70" s="46"/>
      <c r="M70" s="46"/>
      <c r="N70" s="46"/>
      <c r="O70" s="46"/>
      <c r="P70" s="70"/>
      <c r="Q70" s="54"/>
      <c r="Y70" s="77"/>
      <c r="Z70" s="56"/>
    </row>
    <row r="71" spans="2:26" s="44" customFormat="1" ht="9" x14ac:dyDescent="0.15">
      <c r="B71" s="46"/>
      <c r="C71" s="46"/>
      <c r="D71" s="46"/>
      <c r="E71" s="46"/>
      <c r="F71" s="46"/>
      <c r="G71" s="70"/>
      <c r="H71" s="49"/>
      <c r="K71" s="46"/>
      <c r="L71" s="46"/>
      <c r="M71" s="46"/>
      <c r="N71" s="46"/>
      <c r="O71" s="46"/>
      <c r="P71" s="70"/>
      <c r="Q71" s="54"/>
      <c r="Y71" s="77"/>
      <c r="Z71" s="56"/>
    </row>
    <row r="72" spans="2:26" s="44" customFormat="1" ht="9" x14ac:dyDescent="0.15">
      <c r="B72" s="46"/>
      <c r="C72" s="46"/>
      <c r="D72" s="46"/>
      <c r="E72" s="46"/>
      <c r="F72" s="46"/>
      <c r="G72" s="70"/>
      <c r="H72" s="49"/>
      <c r="K72" s="46"/>
      <c r="L72" s="46"/>
      <c r="M72" s="46"/>
      <c r="N72" s="46"/>
      <c r="O72" s="46"/>
      <c r="P72" s="70"/>
      <c r="Q72" s="54"/>
      <c r="Y72" s="77"/>
      <c r="Z72" s="56"/>
    </row>
    <row r="73" spans="2:26" s="44" customFormat="1" ht="9" x14ac:dyDescent="0.15">
      <c r="B73" s="46"/>
      <c r="C73" s="46"/>
      <c r="D73" s="46"/>
      <c r="E73" s="46"/>
      <c r="F73" s="46"/>
      <c r="G73" s="70"/>
      <c r="H73" s="49"/>
      <c r="K73" s="46"/>
      <c r="L73" s="46"/>
      <c r="M73" s="46"/>
      <c r="N73" s="46"/>
      <c r="O73" s="46"/>
      <c r="P73" s="70"/>
      <c r="Q73" s="54"/>
      <c r="Y73" s="77"/>
      <c r="Z73" s="56"/>
    </row>
    <row r="74" spans="2:26" s="44" customFormat="1" ht="9" x14ac:dyDescent="0.15">
      <c r="B74" s="46"/>
      <c r="C74" s="46"/>
      <c r="D74" s="46"/>
      <c r="E74" s="46"/>
      <c r="F74" s="46"/>
      <c r="G74" s="70"/>
      <c r="H74" s="49"/>
      <c r="K74" s="46"/>
      <c r="L74" s="46"/>
      <c r="M74" s="46"/>
      <c r="N74" s="46"/>
      <c r="O74" s="46"/>
      <c r="P74" s="70"/>
      <c r="Q74" s="54"/>
      <c r="Y74" s="77"/>
      <c r="Z74" s="56"/>
    </row>
    <row r="75" spans="2:26" s="44" customFormat="1" ht="9" x14ac:dyDescent="0.15">
      <c r="B75" s="46"/>
      <c r="C75" s="46"/>
      <c r="D75" s="46"/>
      <c r="E75" s="46"/>
      <c r="F75" s="46"/>
      <c r="G75" s="70"/>
      <c r="H75" s="49"/>
      <c r="K75" s="46"/>
      <c r="L75" s="46"/>
      <c r="M75" s="46"/>
      <c r="N75" s="46"/>
      <c r="O75" s="46"/>
      <c r="P75" s="70"/>
      <c r="Q75" s="54"/>
      <c r="Y75" s="77"/>
      <c r="Z75" s="56"/>
    </row>
    <row r="76" spans="2:26" s="44" customFormat="1" ht="9" x14ac:dyDescent="0.15">
      <c r="B76" s="46"/>
      <c r="C76" s="46"/>
      <c r="D76" s="46"/>
      <c r="E76" s="46"/>
      <c r="F76" s="46"/>
      <c r="G76" s="70"/>
      <c r="H76" s="49"/>
      <c r="K76" s="46"/>
      <c r="L76" s="46"/>
      <c r="M76" s="46"/>
      <c r="N76" s="46"/>
      <c r="O76" s="46"/>
      <c r="P76" s="70"/>
      <c r="Q76" s="54"/>
      <c r="Y76" s="77"/>
      <c r="Z76" s="56"/>
    </row>
    <row r="77" spans="2:26" s="44" customFormat="1" ht="9" x14ac:dyDescent="0.15">
      <c r="B77" s="46"/>
      <c r="C77" s="46"/>
      <c r="D77" s="46"/>
      <c r="E77" s="46"/>
      <c r="F77" s="46"/>
      <c r="G77" s="70"/>
      <c r="H77" s="49"/>
      <c r="K77" s="46"/>
      <c r="L77" s="46"/>
      <c r="M77" s="46"/>
      <c r="N77" s="46"/>
      <c r="O77" s="46"/>
      <c r="P77" s="70"/>
      <c r="Q77" s="54"/>
      <c r="Y77" s="77"/>
      <c r="Z77" s="56"/>
    </row>
    <row r="78" spans="2:26" s="44" customFormat="1" ht="9" x14ac:dyDescent="0.15">
      <c r="B78" s="46"/>
      <c r="C78" s="46"/>
      <c r="D78" s="46"/>
      <c r="E78" s="46"/>
      <c r="F78" s="46"/>
      <c r="G78" s="70"/>
      <c r="H78" s="49"/>
      <c r="K78" s="46"/>
      <c r="L78" s="46"/>
      <c r="M78" s="46"/>
      <c r="N78" s="46"/>
      <c r="O78" s="46"/>
      <c r="P78" s="70"/>
      <c r="Q78" s="54"/>
      <c r="Y78" s="77"/>
      <c r="Z78" s="56"/>
    </row>
    <row r="79" spans="2:26" s="44" customFormat="1" ht="9" x14ac:dyDescent="0.15">
      <c r="B79" s="46"/>
      <c r="C79" s="46"/>
      <c r="D79" s="46"/>
      <c r="E79" s="46"/>
      <c r="F79" s="46"/>
      <c r="G79" s="70"/>
      <c r="H79" s="49"/>
      <c r="K79" s="46"/>
      <c r="L79" s="46"/>
      <c r="M79" s="46"/>
      <c r="N79" s="46"/>
      <c r="O79" s="46"/>
      <c r="P79" s="70"/>
      <c r="Q79" s="54"/>
      <c r="Y79" s="77"/>
      <c r="Z79" s="56"/>
    </row>
    <row r="80" spans="2:26" s="44" customFormat="1" ht="9" x14ac:dyDescent="0.15">
      <c r="B80" s="46"/>
      <c r="C80" s="46"/>
      <c r="D80" s="46"/>
      <c r="E80" s="46"/>
      <c r="F80" s="46"/>
      <c r="G80" s="70"/>
      <c r="H80" s="49"/>
      <c r="K80" s="46"/>
      <c r="L80" s="46"/>
      <c r="M80" s="46"/>
      <c r="N80" s="46"/>
      <c r="O80" s="46"/>
      <c r="P80" s="70"/>
      <c r="Q80" s="54"/>
      <c r="Y80" s="77"/>
      <c r="Z80" s="56"/>
    </row>
    <row r="81" spans="2:26" s="44" customFormat="1" ht="9" x14ac:dyDescent="0.15">
      <c r="B81" s="46"/>
      <c r="C81" s="46"/>
      <c r="D81" s="46"/>
      <c r="E81" s="46"/>
      <c r="F81" s="46"/>
      <c r="G81" s="70"/>
      <c r="H81" s="49"/>
      <c r="K81" s="46"/>
      <c r="L81" s="46"/>
      <c r="M81" s="46"/>
      <c r="N81" s="46"/>
      <c r="O81" s="46"/>
      <c r="P81" s="70"/>
      <c r="Q81" s="54"/>
      <c r="Y81" s="77"/>
      <c r="Z81" s="56"/>
    </row>
    <row r="82" spans="2:26" s="44" customFormat="1" ht="9" x14ac:dyDescent="0.15">
      <c r="B82" s="46"/>
      <c r="C82" s="46"/>
      <c r="D82" s="46"/>
      <c r="E82" s="46"/>
      <c r="F82" s="46"/>
      <c r="G82" s="70"/>
      <c r="H82" s="49"/>
      <c r="K82" s="46"/>
      <c r="L82" s="46"/>
      <c r="M82" s="46"/>
      <c r="N82" s="46"/>
      <c r="O82" s="46"/>
      <c r="P82" s="70"/>
      <c r="Q82" s="54"/>
      <c r="Y82" s="77"/>
      <c r="Z82" s="56"/>
    </row>
    <row r="83" spans="2:26" s="44" customFormat="1" ht="9" x14ac:dyDescent="0.15">
      <c r="B83" s="46"/>
      <c r="C83" s="46"/>
      <c r="D83" s="46"/>
      <c r="E83" s="46"/>
      <c r="F83" s="46"/>
      <c r="G83" s="70"/>
      <c r="H83" s="49"/>
      <c r="K83" s="46"/>
      <c r="L83" s="46"/>
      <c r="M83" s="46"/>
      <c r="N83" s="46"/>
      <c r="O83" s="46"/>
      <c r="P83" s="70"/>
      <c r="Q83" s="54"/>
      <c r="Y83" s="77"/>
      <c r="Z83" s="56"/>
    </row>
    <row r="84" spans="2:26" s="44" customFormat="1" ht="9" x14ac:dyDescent="0.15">
      <c r="B84" s="46"/>
      <c r="C84" s="46"/>
      <c r="D84" s="46"/>
      <c r="E84" s="46"/>
      <c r="F84" s="46"/>
      <c r="G84" s="70"/>
      <c r="H84" s="49"/>
      <c r="K84" s="46"/>
      <c r="L84" s="46"/>
      <c r="M84" s="46"/>
      <c r="N84" s="46"/>
      <c r="O84" s="46"/>
      <c r="P84" s="70"/>
      <c r="Q84" s="54"/>
      <c r="Y84" s="77"/>
      <c r="Z84" s="56"/>
    </row>
    <row r="85" spans="2:26" s="44" customFormat="1" ht="9" x14ac:dyDescent="0.15">
      <c r="B85" s="46"/>
      <c r="C85" s="46"/>
      <c r="D85" s="46"/>
      <c r="E85" s="46"/>
      <c r="F85" s="46"/>
      <c r="G85" s="70"/>
      <c r="H85" s="49"/>
      <c r="K85" s="46"/>
      <c r="L85" s="46"/>
      <c r="M85" s="46"/>
      <c r="N85" s="46"/>
      <c r="O85" s="46"/>
      <c r="P85" s="70"/>
      <c r="Q85" s="54"/>
      <c r="Y85" s="77"/>
      <c r="Z85" s="56"/>
    </row>
    <row r="86" spans="2:26" s="44" customFormat="1" ht="9" x14ac:dyDescent="0.15">
      <c r="B86" s="46"/>
      <c r="C86" s="46"/>
      <c r="D86" s="46"/>
      <c r="E86" s="46"/>
      <c r="F86" s="46"/>
      <c r="G86" s="70"/>
      <c r="H86" s="49"/>
      <c r="K86" s="46"/>
      <c r="L86" s="46"/>
      <c r="M86" s="46"/>
      <c r="N86" s="46"/>
      <c r="O86" s="46"/>
      <c r="P86" s="70"/>
      <c r="Q86" s="54"/>
      <c r="Y86" s="77"/>
      <c r="Z86" s="56"/>
    </row>
    <row r="87" spans="2:26" s="44" customFormat="1" ht="9" x14ac:dyDescent="0.15">
      <c r="B87" s="46"/>
      <c r="C87" s="46"/>
      <c r="D87" s="46"/>
      <c r="E87" s="46"/>
      <c r="F87" s="46"/>
      <c r="G87" s="70"/>
      <c r="H87" s="49"/>
      <c r="K87" s="46"/>
      <c r="L87" s="46"/>
      <c r="M87" s="46"/>
      <c r="N87" s="46"/>
      <c r="O87" s="46"/>
      <c r="P87" s="70"/>
      <c r="Q87" s="54"/>
      <c r="Y87" s="77"/>
      <c r="Z87" s="56"/>
    </row>
    <row r="88" spans="2:26" s="44" customFormat="1" ht="9" x14ac:dyDescent="0.15">
      <c r="B88" s="46"/>
      <c r="C88" s="46"/>
      <c r="D88" s="46"/>
      <c r="E88" s="46"/>
      <c r="F88" s="46"/>
      <c r="G88" s="70"/>
      <c r="H88" s="49"/>
      <c r="K88" s="46"/>
      <c r="L88" s="46"/>
      <c r="M88" s="46"/>
      <c r="N88" s="46"/>
      <c r="O88" s="46"/>
      <c r="P88" s="70"/>
      <c r="Q88" s="54"/>
      <c r="Y88" s="77"/>
      <c r="Z88" s="56"/>
    </row>
    <row r="89" spans="2:26" s="44" customFormat="1" ht="9" x14ac:dyDescent="0.15">
      <c r="B89" s="46"/>
      <c r="C89" s="46"/>
      <c r="D89" s="46"/>
      <c r="E89" s="46"/>
      <c r="F89" s="46"/>
      <c r="G89" s="70"/>
      <c r="H89" s="49"/>
      <c r="K89" s="46"/>
      <c r="L89" s="46"/>
      <c r="M89" s="46"/>
      <c r="N89" s="46"/>
      <c r="O89" s="46"/>
      <c r="P89" s="70"/>
      <c r="Q89" s="54"/>
      <c r="Y89" s="77"/>
      <c r="Z89" s="56"/>
    </row>
    <row r="90" spans="2:26" s="44" customFormat="1" ht="9" x14ac:dyDescent="0.15">
      <c r="B90" s="46"/>
      <c r="C90" s="46"/>
      <c r="D90" s="46"/>
      <c r="E90" s="46"/>
      <c r="F90" s="46"/>
      <c r="G90" s="70"/>
      <c r="H90" s="49"/>
      <c r="K90" s="46"/>
      <c r="L90" s="46"/>
      <c r="M90" s="46"/>
      <c r="N90" s="46"/>
      <c r="O90" s="46"/>
      <c r="P90" s="70"/>
      <c r="Q90" s="54"/>
      <c r="Y90" s="77"/>
      <c r="Z90" s="56"/>
    </row>
    <row r="91" spans="2:26" s="44" customFormat="1" ht="9" x14ac:dyDescent="0.15">
      <c r="B91" s="46"/>
      <c r="C91" s="46"/>
      <c r="D91" s="46"/>
      <c r="E91" s="46"/>
      <c r="F91" s="46"/>
      <c r="G91" s="70"/>
      <c r="H91" s="49"/>
      <c r="K91" s="46"/>
      <c r="L91" s="46"/>
      <c r="M91" s="46"/>
      <c r="N91" s="46"/>
      <c r="O91" s="46"/>
      <c r="P91" s="70"/>
      <c r="Q91" s="54"/>
      <c r="Y91" s="77"/>
      <c r="Z91" s="56"/>
    </row>
    <row r="92" spans="2:26" s="44" customFormat="1" ht="9" x14ac:dyDescent="0.15">
      <c r="B92" s="46"/>
      <c r="C92" s="46"/>
      <c r="D92" s="46"/>
      <c r="E92" s="46"/>
      <c r="F92" s="46"/>
      <c r="G92" s="70"/>
      <c r="H92" s="49"/>
      <c r="K92" s="46"/>
      <c r="L92" s="46"/>
      <c r="M92" s="46"/>
      <c r="N92" s="46"/>
      <c r="O92" s="46"/>
      <c r="P92" s="70"/>
      <c r="Q92" s="54"/>
      <c r="Y92" s="77"/>
      <c r="Z92" s="56"/>
    </row>
    <row r="93" spans="2:26" s="44" customFormat="1" ht="9" x14ac:dyDescent="0.15">
      <c r="B93" s="46"/>
      <c r="C93" s="46"/>
      <c r="D93" s="46"/>
      <c r="E93" s="46"/>
      <c r="F93" s="46"/>
      <c r="G93" s="70"/>
      <c r="H93" s="49"/>
      <c r="K93" s="46"/>
      <c r="L93" s="46"/>
      <c r="M93" s="46"/>
      <c r="N93" s="46"/>
      <c r="O93" s="46"/>
      <c r="P93" s="70"/>
      <c r="Q93" s="54"/>
      <c r="Y93" s="77"/>
      <c r="Z93" s="56"/>
    </row>
    <row r="94" spans="2:26" s="44" customFormat="1" ht="9" x14ac:dyDescent="0.15">
      <c r="B94" s="46"/>
      <c r="C94" s="46"/>
      <c r="D94" s="46"/>
      <c r="E94" s="46"/>
      <c r="F94" s="46"/>
      <c r="G94" s="70"/>
      <c r="H94" s="49"/>
      <c r="K94" s="46"/>
      <c r="L94" s="46"/>
      <c r="M94" s="46"/>
      <c r="N94" s="46"/>
      <c r="O94" s="46"/>
      <c r="P94" s="70"/>
      <c r="Q94" s="54"/>
      <c r="Y94" s="77"/>
      <c r="Z94" s="56"/>
    </row>
    <row r="95" spans="2:26" s="44" customFormat="1" ht="9" x14ac:dyDescent="0.15">
      <c r="B95" s="46"/>
      <c r="C95" s="46"/>
      <c r="D95" s="46"/>
      <c r="E95" s="46"/>
      <c r="F95" s="46"/>
      <c r="G95" s="70"/>
      <c r="H95" s="49"/>
      <c r="K95" s="46"/>
      <c r="L95" s="46"/>
      <c r="M95" s="46"/>
      <c r="N95" s="46"/>
      <c r="O95" s="46"/>
      <c r="P95" s="70"/>
      <c r="Q95" s="54"/>
      <c r="Y95" s="77"/>
      <c r="Z95" s="56"/>
    </row>
    <row r="96" spans="2:26" s="44" customFormat="1" ht="9" x14ac:dyDescent="0.15">
      <c r="B96" s="46"/>
      <c r="C96" s="46"/>
      <c r="D96" s="46"/>
      <c r="E96" s="46"/>
      <c r="F96" s="46"/>
      <c r="G96" s="70"/>
      <c r="H96" s="49"/>
      <c r="K96" s="46"/>
      <c r="L96" s="46"/>
      <c r="M96" s="46"/>
      <c r="N96" s="46"/>
      <c r="O96" s="46"/>
      <c r="P96" s="70"/>
      <c r="Q96" s="54"/>
      <c r="Y96" s="77"/>
      <c r="Z96" s="56"/>
    </row>
    <row r="97" spans="2:26" s="44" customFormat="1" ht="9" x14ac:dyDescent="0.15">
      <c r="B97" s="46"/>
      <c r="C97" s="46"/>
      <c r="D97" s="46"/>
      <c r="E97" s="46"/>
      <c r="F97" s="46"/>
      <c r="G97" s="70"/>
      <c r="H97" s="49"/>
      <c r="K97" s="46"/>
      <c r="L97" s="46"/>
      <c r="M97" s="46"/>
      <c r="N97" s="46"/>
      <c r="O97" s="46"/>
      <c r="P97" s="70"/>
      <c r="Q97" s="54"/>
      <c r="Y97" s="77"/>
      <c r="Z97" s="56"/>
    </row>
    <row r="98" spans="2:26" s="44" customFormat="1" ht="9" x14ac:dyDescent="0.15">
      <c r="B98" s="46"/>
      <c r="C98" s="46"/>
      <c r="D98" s="46"/>
      <c r="E98" s="46"/>
      <c r="F98" s="46"/>
      <c r="G98" s="70"/>
      <c r="H98" s="49"/>
      <c r="K98" s="46"/>
      <c r="L98" s="46"/>
      <c r="M98" s="46"/>
      <c r="N98" s="46"/>
      <c r="O98" s="46"/>
      <c r="P98" s="70"/>
      <c r="Q98" s="54"/>
      <c r="Y98" s="77"/>
      <c r="Z98" s="56"/>
    </row>
    <row r="99" spans="2:26" s="44" customFormat="1" ht="9" x14ac:dyDescent="0.15">
      <c r="B99" s="46"/>
      <c r="C99" s="46"/>
      <c r="D99" s="46"/>
      <c r="E99" s="46"/>
      <c r="F99" s="46"/>
      <c r="G99" s="70"/>
      <c r="H99" s="49"/>
      <c r="K99" s="46"/>
      <c r="L99" s="46"/>
      <c r="M99" s="46"/>
      <c r="N99" s="46"/>
      <c r="O99" s="46"/>
      <c r="P99" s="70"/>
      <c r="Q99" s="54"/>
      <c r="Y99" s="77"/>
      <c r="Z99" s="56"/>
    </row>
    <row r="100" spans="2:26" s="44" customFormat="1" ht="9" x14ac:dyDescent="0.15">
      <c r="B100" s="46"/>
      <c r="C100" s="46"/>
      <c r="D100" s="46"/>
      <c r="E100" s="46"/>
      <c r="F100" s="46"/>
      <c r="G100" s="70"/>
      <c r="H100" s="49"/>
      <c r="K100" s="46"/>
      <c r="L100" s="46"/>
      <c r="M100" s="46"/>
      <c r="N100" s="46"/>
      <c r="O100" s="46"/>
      <c r="P100" s="70"/>
      <c r="Q100" s="54"/>
      <c r="Y100" s="77"/>
      <c r="Z100" s="56"/>
    </row>
    <row r="101" spans="2:26" s="44" customFormat="1" ht="9" x14ac:dyDescent="0.15">
      <c r="B101" s="46"/>
      <c r="C101" s="46"/>
      <c r="D101" s="46"/>
      <c r="E101" s="46"/>
      <c r="F101" s="46"/>
      <c r="G101" s="70"/>
      <c r="H101" s="49"/>
      <c r="K101" s="46"/>
      <c r="L101" s="46"/>
      <c r="M101" s="46"/>
      <c r="N101" s="46"/>
      <c r="O101" s="46"/>
      <c r="P101" s="70"/>
      <c r="Q101" s="54"/>
      <c r="Y101" s="77"/>
      <c r="Z101" s="56"/>
    </row>
    <row r="102" spans="2:26" s="44" customFormat="1" ht="9" x14ac:dyDescent="0.15">
      <c r="B102" s="46"/>
      <c r="C102" s="46"/>
      <c r="D102" s="46"/>
      <c r="E102" s="46"/>
      <c r="F102" s="46"/>
      <c r="G102" s="70"/>
      <c r="H102" s="49"/>
      <c r="K102" s="46"/>
      <c r="L102" s="46"/>
      <c r="M102" s="46"/>
      <c r="N102" s="46"/>
      <c r="O102" s="46"/>
      <c r="P102" s="70"/>
      <c r="Q102" s="54"/>
      <c r="Y102" s="77"/>
      <c r="Z102" s="56"/>
    </row>
    <row r="103" spans="2:26" s="44" customFormat="1" ht="9" x14ac:dyDescent="0.15">
      <c r="B103" s="46"/>
      <c r="C103" s="46"/>
      <c r="D103" s="46"/>
      <c r="E103" s="46"/>
      <c r="F103" s="46"/>
      <c r="G103" s="70"/>
      <c r="H103" s="49"/>
      <c r="K103" s="46"/>
      <c r="L103" s="46"/>
      <c r="M103" s="46"/>
      <c r="N103" s="46"/>
      <c r="O103" s="46"/>
      <c r="P103" s="70"/>
      <c r="Q103" s="54"/>
      <c r="Y103" s="77"/>
      <c r="Z103" s="56"/>
    </row>
    <row r="104" spans="2:26" s="44" customFormat="1" ht="9" x14ac:dyDescent="0.15">
      <c r="B104" s="46"/>
      <c r="C104" s="46"/>
      <c r="D104" s="46"/>
      <c r="E104" s="46"/>
      <c r="F104" s="46"/>
      <c r="G104" s="70"/>
      <c r="H104" s="49"/>
      <c r="K104" s="46"/>
      <c r="L104" s="46"/>
      <c r="M104" s="46"/>
      <c r="N104" s="46"/>
      <c r="O104" s="46"/>
      <c r="P104" s="70"/>
      <c r="Q104" s="54"/>
      <c r="Y104" s="77"/>
      <c r="Z104" s="56"/>
    </row>
    <row r="105" spans="2:26" s="44" customFormat="1" ht="9" x14ac:dyDescent="0.15">
      <c r="B105" s="46"/>
      <c r="C105" s="46"/>
      <c r="D105" s="46"/>
      <c r="E105" s="46"/>
      <c r="F105" s="46"/>
      <c r="G105" s="70"/>
      <c r="H105" s="49"/>
      <c r="K105" s="46"/>
      <c r="L105" s="46"/>
      <c r="M105" s="46"/>
      <c r="N105" s="46"/>
      <c r="O105" s="46"/>
      <c r="P105" s="70"/>
      <c r="Q105" s="54"/>
      <c r="Y105" s="77"/>
      <c r="Z105" s="56"/>
    </row>
    <row r="106" spans="2:26" s="44" customFormat="1" ht="9" x14ac:dyDescent="0.15">
      <c r="B106" s="46"/>
      <c r="C106" s="46"/>
      <c r="D106" s="46"/>
      <c r="E106" s="46"/>
      <c r="F106" s="46"/>
      <c r="G106" s="70"/>
      <c r="H106" s="49"/>
      <c r="K106" s="46"/>
      <c r="L106" s="46"/>
      <c r="M106" s="46"/>
      <c r="N106" s="46"/>
      <c r="O106" s="46"/>
      <c r="P106" s="70"/>
      <c r="Q106" s="54"/>
      <c r="Y106" s="77"/>
      <c r="Z106" s="56"/>
    </row>
    <row r="107" spans="2:26" s="44" customFormat="1" ht="9" x14ac:dyDescent="0.15">
      <c r="B107" s="46"/>
      <c r="C107" s="46"/>
      <c r="D107" s="46"/>
      <c r="E107" s="46"/>
      <c r="F107" s="46"/>
      <c r="G107" s="70"/>
      <c r="H107" s="49"/>
      <c r="K107" s="46"/>
      <c r="L107" s="46"/>
      <c r="M107" s="46"/>
      <c r="N107" s="46"/>
      <c r="O107" s="46"/>
      <c r="P107" s="70"/>
      <c r="Q107" s="54"/>
      <c r="Y107" s="77"/>
      <c r="Z107" s="56"/>
    </row>
    <row r="108" spans="2:26" s="44" customFormat="1" ht="9" x14ac:dyDescent="0.15">
      <c r="B108" s="46"/>
      <c r="C108" s="46"/>
      <c r="D108" s="46"/>
      <c r="E108" s="46"/>
      <c r="F108" s="46"/>
      <c r="G108" s="70"/>
      <c r="H108" s="49"/>
      <c r="K108" s="46"/>
      <c r="L108" s="46"/>
      <c r="M108" s="46"/>
      <c r="N108" s="46"/>
      <c r="O108" s="46"/>
      <c r="P108" s="70"/>
      <c r="Q108" s="54"/>
      <c r="Y108" s="77"/>
      <c r="Z108" s="56"/>
    </row>
    <row r="109" spans="2:26" s="44" customFormat="1" ht="9" x14ac:dyDescent="0.15">
      <c r="B109" s="46"/>
      <c r="C109" s="46"/>
      <c r="D109" s="46"/>
      <c r="E109" s="46"/>
      <c r="F109" s="46"/>
      <c r="G109" s="70"/>
      <c r="H109" s="49"/>
      <c r="K109" s="46"/>
      <c r="L109" s="46"/>
      <c r="M109" s="46"/>
      <c r="N109" s="46"/>
      <c r="O109" s="46"/>
      <c r="P109" s="70"/>
      <c r="Q109" s="54"/>
      <c r="Y109" s="77"/>
      <c r="Z109" s="56"/>
    </row>
    <row r="110" spans="2:26" s="44" customFormat="1" ht="9" x14ac:dyDescent="0.15">
      <c r="B110" s="46"/>
      <c r="C110" s="46"/>
      <c r="D110" s="46"/>
      <c r="E110" s="46"/>
      <c r="F110" s="46"/>
      <c r="G110" s="70"/>
      <c r="H110" s="49"/>
      <c r="K110" s="46"/>
      <c r="L110" s="46"/>
      <c r="M110" s="46"/>
      <c r="N110" s="46"/>
      <c r="O110" s="46"/>
      <c r="P110" s="70"/>
      <c r="Q110" s="54"/>
      <c r="Y110" s="77"/>
      <c r="Z110" s="56"/>
    </row>
    <row r="111" spans="2:26" s="44" customFormat="1" ht="9" x14ac:dyDescent="0.15">
      <c r="B111" s="46"/>
      <c r="C111" s="46"/>
      <c r="D111" s="46"/>
      <c r="E111" s="46"/>
      <c r="F111" s="46"/>
      <c r="G111" s="70"/>
      <c r="H111" s="49"/>
      <c r="K111" s="46"/>
      <c r="L111" s="46"/>
      <c r="M111" s="46"/>
      <c r="N111" s="46"/>
      <c r="O111" s="46"/>
      <c r="P111" s="70"/>
      <c r="Q111" s="54"/>
      <c r="Y111" s="77"/>
      <c r="Z111" s="56"/>
    </row>
    <row r="112" spans="2:26" s="44" customFormat="1" ht="9" x14ac:dyDescent="0.15">
      <c r="B112" s="46"/>
      <c r="C112" s="46"/>
      <c r="D112" s="46"/>
      <c r="E112" s="46"/>
      <c r="F112" s="46"/>
      <c r="G112" s="70"/>
      <c r="H112" s="49"/>
      <c r="K112" s="46"/>
      <c r="L112" s="46"/>
      <c r="M112" s="46"/>
      <c r="N112" s="46"/>
      <c r="O112" s="46"/>
      <c r="P112" s="70"/>
      <c r="Q112" s="54"/>
      <c r="Y112" s="77"/>
      <c r="Z112" s="56"/>
    </row>
    <row r="113" spans="2:26" s="44" customFormat="1" ht="9" x14ac:dyDescent="0.15">
      <c r="B113" s="46"/>
      <c r="C113" s="46"/>
      <c r="D113" s="46"/>
      <c r="E113" s="46"/>
      <c r="F113" s="46"/>
      <c r="G113" s="70"/>
      <c r="H113" s="49"/>
      <c r="K113" s="46"/>
      <c r="L113" s="46"/>
      <c r="M113" s="46"/>
      <c r="N113" s="46"/>
      <c r="O113" s="46"/>
      <c r="P113" s="70"/>
      <c r="Q113" s="54"/>
      <c r="Y113" s="77"/>
      <c r="Z113" s="56"/>
    </row>
    <row r="114" spans="2:26" s="44" customFormat="1" ht="9" x14ac:dyDescent="0.15">
      <c r="B114" s="46"/>
      <c r="C114" s="46"/>
      <c r="D114" s="46"/>
      <c r="E114" s="46"/>
      <c r="F114" s="46"/>
      <c r="G114" s="70"/>
      <c r="H114" s="49"/>
      <c r="K114" s="46"/>
      <c r="L114" s="46"/>
      <c r="M114" s="46"/>
      <c r="N114" s="46"/>
      <c r="O114" s="46"/>
      <c r="P114" s="70"/>
      <c r="Q114" s="54"/>
      <c r="Y114" s="77"/>
      <c r="Z114" s="56"/>
    </row>
    <row r="115" spans="2:26" s="44" customFormat="1" ht="9" x14ac:dyDescent="0.15">
      <c r="B115" s="46"/>
      <c r="C115" s="46"/>
      <c r="D115" s="46"/>
      <c r="E115" s="46"/>
      <c r="F115" s="46"/>
      <c r="G115" s="70"/>
      <c r="H115" s="49"/>
      <c r="K115" s="46"/>
      <c r="L115" s="46"/>
      <c r="M115" s="46"/>
      <c r="N115" s="46"/>
      <c r="O115" s="46"/>
      <c r="P115" s="70"/>
      <c r="Q115" s="54"/>
      <c r="Y115" s="77"/>
      <c r="Z115" s="56"/>
    </row>
    <row r="116" spans="2:26" s="44" customFormat="1" ht="9" x14ac:dyDescent="0.15">
      <c r="B116" s="46"/>
      <c r="C116" s="46"/>
      <c r="D116" s="46"/>
      <c r="E116" s="46"/>
      <c r="F116" s="46"/>
      <c r="G116" s="70"/>
      <c r="H116" s="49"/>
      <c r="K116" s="46"/>
      <c r="L116" s="46"/>
      <c r="M116" s="46"/>
      <c r="N116" s="46"/>
      <c r="O116" s="46"/>
      <c r="P116" s="70"/>
      <c r="Q116" s="54"/>
      <c r="Y116" s="77"/>
      <c r="Z116" s="56"/>
    </row>
    <row r="117" spans="2:26" s="44" customFormat="1" ht="9" x14ac:dyDescent="0.15">
      <c r="B117" s="46"/>
      <c r="C117" s="46"/>
      <c r="D117" s="46"/>
      <c r="E117" s="46"/>
      <c r="F117" s="46"/>
      <c r="G117" s="70"/>
      <c r="H117" s="49"/>
      <c r="K117" s="46"/>
      <c r="L117" s="46"/>
      <c r="M117" s="46"/>
      <c r="N117" s="46"/>
      <c r="O117" s="46"/>
      <c r="P117" s="70"/>
      <c r="Q117" s="54"/>
      <c r="Y117" s="77"/>
      <c r="Z117" s="56"/>
    </row>
    <row r="118" spans="2:26" s="44" customFormat="1" ht="9" x14ac:dyDescent="0.15">
      <c r="B118" s="46"/>
      <c r="C118" s="46"/>
      <c r="D118" s="46"/>
      <c r="E118" s="46"/>
      <c r="F118" s="46"/>
      <c r="G118" s="70"/>
      <c r="H118" s="49"/>
      <c r="K118" s="46"/>
      <c r="L118" s="46"/>
      <c r="M118" s="46"/>
      <c r="N118" s="46"/>
      <c r="O118" s="46"/>
      <c r="P118" s="70"/>
      <c r="Q118" s="54"/>
      <c r="Y118" s="77"/>
      <c r="Z118" s="56"/>
    </row>
    <row r="119" spans="2:26" s="44" customFormat="1" ht="9" x14ac:dyDescent="0.15">
      <c r="B119" s="46"/>
      <c r="C119" s="46"/>
      <c r="D119" s="46"/>
      <c r="E119" s="46"/>
      <c r="F119" s="46"/>
      <c r="G119" s="70"/>
      <c r="H119" s="49"/>
      <c r="K119" s="46"/>
      <c r="L119" s="46"/>
      <c r="M119" s="46"/>
      <c r="N119" s="46"/>
      <c r="O119" s="46"/>
      <c r="P119" s="70"/>
      <c r="Q119" s="54"/>
      <c r="Y119" s="77"/>
      <c r="Z119" s="56"/>
    </row>
    <row r="120" spans="2:26" s="44" customFormat="1" ht="9" x14ac:dyDescent="0.15">
      <c r="B120" s="46"/>
      <c r="C120" s="46"/>
      <c r="D120" s="46"/>
      <c r="E120" s="46"/>
      <c r="F120" s="46"/>
      <c r="G120" s="70"/>
      <c r="H120" s="49"/>
      <c r="K120" s="46"/>
      <c r="L120" s="46"/>
      <c r="M120" s="46"/>
      <c r="N120" s="46"/>
      <c r="O120" s="46"/>
      <c r="P120" s="70"/>
      <c r="Q120" s="54"/>
      <c r="Y120" s="77"/>
      <c r="Z120" s="56"/>
    </row>
    <row r="121" spans="2:26" s="44" customFormat="1" ht="9" x14ac:dyDescent="0.15">
      <c r="B121" s="46"/>
      <c r="C121" s="46"/>
      <c r="D121" s="46"/>
      <c r="E121" s="46"/>
      <c r="F121" s="46"/>
      <c r="G121" s="70"/>
      <c r="H121" s="49"/>
      <c r="K121" s="46"/>
      <c r="L121" s="46"/>
      <c r="M121" s="46"/>
      <c r="N121" s="46"/>
      <c r="O121" s="46"/>
      <c r="P121" s="70"/>
      <c r="Q121" s="54"/>
      <c r="Y121" s="77"/>
      <c r="Z121" s="56"/>
    </row>
    <row r="122" spans="2:26" s="44" customFormat="1" ht="9" x14ac:dyDescent="0.15">
      <c r="B122" s="46"/>
      <c r="C122" s="46"/>
      <c r="D122" s="46"/>
      <c r="E122" s="46"/>
      <c r="F122" s="46"/>
      <c r="G122" s="70"/>
      <c r="H122" s="49"/>
      <c r="K122" s="46"/>
      <c r="L122" s="46"/>
      <c r="M122" s="46"/>
      <c r="N122" s="46"/>
      <c r="O122" s="46"/>
      <c r="P122" s="70"/>
      <c r="Q122" s="54"/>
      <c r="Y122" s="77"/>
      <c r="Z122" s="56"/>
    </row>
    <row r="123" spans="2:26" s="44" customFormat="1" ht="9" x14ac:dyDescent="0.15">
      <c r="B123" s="46"/>
      <c r="C123" s="46"/>
      <c r="D123" s="46"/>
      <c r="E123" s="46"/>
      <c r="F123" s="46"/>
      <c r="G123" s="70"/>
      <c r="H123" s="49"/>
      <c r="K123" s="46"/>
      <c r="L123" s="46"/>
      <c r="M123" s="46"/>
      <c r="N123" s="46"/>
      <c r="O123" s="46"/>
      <c r="P123" s="70"/>
      <c r="Q123" s="54"/>
      <c r="Y123" s="77"/>
      <c r="Z123" s="56"/>
    </row>
    <row r="124" spans="2:26" s="44" customFormat="1" ht="9" x14ac:dyDescent="0.15">
      <c r="B124" s="46"/>
      <c r="C124" s="46"/>
      <c r="D124" s="46"/>
      <c r="E124" s="46"/>
      <c r="F124" s="46"/>
      <c r="G124" s="70"/>
      <c r="H124" s="49"/>
      <c r="K124" s="46"/>
      <c r="L124" s="46"/>
      <c r="M124" s="46"/>
      <c r="N124" s="46"/>
      <c r="O124" s="46"/>
      <c r="P124" s="70"/>
      <c r="Q124" s="54"/>
      <c r="Y124" s="77"/>
      <c r="Z124" s="56"/>
    </row>
    <row r="125" spans="2:26" s="44" customFormat="1" ht="9" x14ac:dyDescent="0.15">
      <c r="B125" s="46"/>
      <c r="C125" s="46"/>
      <c r="D125" s="46"/>
      <c r="E125" s="46"/>
      <c r="F125" s="46"/>
      <c r="G125" s="70"/>
      <c r="H125" s="49"/>
      <c r="K125" s="46"/>
      <c r="L125" s="46"/>
      <c r="M125" s="46"/>
      <c r="N125" s="46"/>
      <c r="O125" s="46"/>
      <c r="P125" s="70"/>
      <c r="Q125" s="54"/>
      <c r="Y125" s="77"/>
      <c r="Z125" s="56"/>
    </row>
    <row r="126" spans="2:26" s="44" customFormat="1" ht="9" x14ac:dyDescent="0.15">
      <c r="B126" s="46"/>
      <c r="C126" s="46"/>
      <c r="D126" s="46"/>
      <c r="E126" s="46"/>
      <c r="F126" s="46"/>
      <c r="G126" s="70"/>
      <c r="H126" s="49"/>
      <c r="K126" s="46"/>
      <c r="L126" s="46"/>
      <c r="M126" s="46"/>
      <c r="N126" s="46"/>
      <c r="O126" s="46"/>
      <c r="P126" s="70"/>
      <c r="Q126" s="54"/>
      <c r="Y126" s="77"/>
      <c r="Z126" s="56"/>
    </row>
    <row r="127" spans="2:26" s="44" customFormat="1" ht="9" x14ac:dyDescent="0.15">
      <c r="B127" s="46"/>
      <c r="C127" s="46"/>
      <c r="D127" s="46"/>
      <c r="E127" s="46"/>
      <c r="F127" s="46"/>
      <c r="G127" s="70"/>
      <c r="H127" s="49"/>
      <c r="K127" s="46"/>
      <c r="L127" s="46"/>
      <c r="M127" s="46"/>
      <c r="N127" s="46"/>
      <c r="O127" s="46"/>
      <c r="P127" s="70"/>
      <c r="Q127" s="54"/>
      <c r="Y127" s="77"/>
      <c r="Z127" s="56"/>
    </row>
    <row r="128" spans="2:26" s="44" customFormat="1" ht="9" x14ac:dyDescent="0.15">
      <c r="B128" s="46"/>
      <c r="C128" s="46"/>
      <c r="D128" s="46"/>
      <c r="E128" s="46"/>
      <c r="F128" s="46"/>
      <c r="G128" s="70"/>
      <c r="H128" s="49"/>
      <c r="K128" s="46"/>
      <c r="L128" s="46"/>
      <c r="M128" s="46"/>
      <c r="N128" s="46"/>
      <c r="O128" s="46"/>
      <c r="P128" s="70"/>
      <c r="Q128" s="54"/>
      <c r="Y128" s="77"/>
      <c r="Z128" s="56"/>
    </row>
    <row r="129" spans="2:26" s="44" customFormat="1" ht="9" x14ac:dyDescent="0.15">
      <c r="B129" s="46"/>
      <c r="C129" s="46"/>
      <c r="D129" s="46"/>
      <c r="E129" s="46"/>
      <c r="F129" s="46"/>
      <c r="G129" s="70"/>
      <c r="H129" s="49"/>
      <c r="K129" s="46"/>
      <c r="L129" s="46"/>
      <c r="M129" s="46"/>
      <c r="N129" s="46"/>
      <c r="O129" s="46"/>
      <c r="P129" s="70"/>
      <c r="Q129" s="54"/>
      <c r="Y129" s="77"/>
      <c r="Z129" s="56"/>
    </row>
    <row r="130" spans="2:26" s="44" customFormat="1" ht="9" x14ac:dyDescent="0.15">
      <c r="B130" s="46"/>
      <c r="C130" s="46"/>
      <c r="D130" s="46"/>
      <c r="E130" s="46"/>
      <c r="F130" s="46"/>
      <c r="G130" s="70"/>
      <c r="H130" s="49"/>
      <c r="K130" s="46"/>
      <c r="L130" s="46"/>
      <c r="M130" s="46"/>
      <c r="N130" s="46"/>
      <c r="O130" s="46"/>
      <c r="P130" s="70"/>
      <c r="Q130" s="54"/>
      <c r="Y130" s="77"/>
      <c r="Z130" s="56"/>
    </row>
    <row r="131" spans="2:26" s="44" customFormat="1" ht="9" x14ac:dyDescent="0.15">
      <c r="B131" s="46"/>
      <c r="C131" s="46"/>
      <c r="D131" s="46"/>
      <c r="E131" s="46"/>
      <c r="F131" s="46"/>
      <c r="G131" s="70"/>
      <c r="H131" s="49"/>
      <c r="K131" s="46"/>
      <c r="L131" s="46"/>
      <c r="M131" s="46"/>
      <c r="N131" s="46"/>
      <c r="O131" s="46"/>
      <c r="P131" s="70"/>
      <c r="Q131" s="54"/>
      <c r="Y131" s="77"/>
      <c r="Z131" s="56"/>
    </row>
    <row r="132" spans="2:26" s="44" customFormat="1" ht="9" x14ac:dyDescent="0.15">
      <c r="B132" s="46"/>
      <c r="C132" s="46"/>
      <c r="D132" s="46"/>
      <c r="E132" s="46"/>
      <c r="F132" s="46"/>
      <c r="G132" s="70"/>
      <c r="H132" s="49"/>
      <c r="K132" s="46"/>
      <c r="L132" s="46"/>
      <c r="M132" s="46"/>
      <c r="N132" s="46"/>
      <c r="O132" s="46"/>
      <c r="P132" s="70"/>
      <c r="Q132" s="54"/>
      <c r="Y132" s="77"/>
      <c r="Z132" s="56"/>
    </row>
    <row r="133" spans="2:26" s="44" customFormat="1" ht="9" x14ac:dyDescent="0.15">
      <c r="B133" s="46"/>
      <c r="C133" s="46"/>
      <c r="D133" s="46"/>
      <c r="E133" s="46"/>
      <c r="F133" s="46"/>
      <c r="G133" s="70"/>
      <c r="H133" s="49"/>
      <c r="K133" s="46"/>
      <c r="L133" s="46"/>
      <c r="M133" s="46"/>
      <c r="N133" s="46"/>
      <c r="O133" s="46"/>
      <c r="P133" s="70"/>
      <c r="Q133" s="54"/>
      <c r="Y133" s="77"/>
      <c r="Z133" s="56"/>
    </row>
    <row r="134" spans="2:26" s="44" customFormat="1" ht="9" x14ac:dyDescent="0.15">
      <c r="B134" s="46"/>
      <c r="C134" s="46"/>
      <c r="D134" s="46"/>
      <c r="E134" s="46"/>
      <c r="F134" s="46"/>
      <c r="G134" s="70"/>
      <c r="H134" s="49"/>
      <c r="K134" s="46"/>
      <c r="L134" s="46"/>
      <c r="M134" s="46"/>
      <c r="N134" s="46"/>
      <c r="O134" s="46"/>
      <c r="P134" s="70"/>
      <c r="Q134" s="54"/>
      <c r="Y134" s="77"/>
      <c r="Z134" s="56"/>
    </row>
    <row r="135" spans="2:26" s="44" customFormat="1" ht="9" x14ac:dyDescent="0.15">
      <c r="B135" s="46"/>
      <c r="C135" s="46"/>
      <c r="D135" s="46"/>
      <c r="E135" s="46"/>
      <c r="F135" s="46"/>
      <c r="G135" s="70"/>
      <c r="H135" s="49"/>
      <c r="K135" s="46"/>
      <c r="L135" s="46"/>
      <c r="M135" s="46"/>
      <c r="N135" s="46"/>
      <c r="O135" s="46"/>
      <c r="P135" s="70"/>
      <c r="Q135" s="54"/>
      <c r="Y135" s="77"/>
      <c r="Z135" s="56"/>
    </row>
    <row r="136" spans="2:26" s="44" customFormat="1" ht="9" x14ac:dyDescent="0.15">
      <c r="B136" s="46"/>
      <c r="C136" s="46"/>
      <c r="D136" s="46"/>
      <c r="E136" s="46"/>
      <c r="F136" s="46"/>
      <c r="G136" s="70"/>
      <c r="H136" s="49"/>
      <c r="K136" s="46"/>
      <c r="L136" s="46"/>
      <c r="M136" s="46"/>
      <c r="N136" s="46"/>
      <c r="O136" s="46"/>
      <c r="P136" s="70"/>
      <c r="Q136" s="54"/>
      <c r="Y136" s="77"/>
      <c r="Z136" s="56"/>
    </row>
    <row r="137" spans="2:26" s="44" customFormat="1" ht="9" x14ac:dyDescent="0.15">
      <c r="B137" s="46"/>
      <c r="C137" s="46"/>
      <c r="D137" s="46"/>
      <c r="E137" s="46"/>
      <c r="F137" s="46"/>
      <c r="G137" s="70"/>
      <c r="H137" s="49"/>
      <c r="K137" s="46"/>
      <c r="L137" s="46"/>
      <c r="M137" s="46"/>
      <c r="N137" s="46"/>
      <c r="O137" s="46"/>
      <c r="P137" s="70"/>
      <c r="Q137" s="54"/>
      <c r="Y137" s="77"/>
      <c r="Z137" s="56"/>
    </row>
    <row r="138" spans="2:26" s="44" customFormat="1" ht="9" x14ac:dyDescent="0.15">
      <c r="B138" s="46"/>
      <c r="C138" s="46"/>
      <c r="D138" s="46"/>
      <c r="E138" s="46"/>
      <c r="F138" s="46"/>
      <c r="G138" s="70"/>
      <c r="H138" s="49"/>
      <c r="K138" s="46"/>
      <c r="L138" s="46"/>
      <c r="M138" s="46"/>
      <c r="N138" s="46"/>
      <c r="O138" s="46"/>
      <c r="P138" s="70"/>
      <c r="Q138" s="54"/>
      <c r="Y138" s="77"/>
      <c r="Z138" s="56"/>
    </row>
    <row r="139" spans="2:26" s="44" customFormat="1" ht="9" x14ac:dyDescent="0.15">
      <c r="B139" s="46"/>
      <c r="C139" s="46"/>
      <c r="D139" s="46"/>
      <c r="E139" s="46"/>
      <c r="F139" s="46"/>
      <c r="G139" s="70"/>
      <c r="H139" s="49"/>
      <c r="K139" s="46"/>
      <c r="L139" s="46"/>
      <c r="M139" s="46"/>
      <c r="N139" s="46"/>
      <c r="O139" s="46"/>
      <c r="P139" s="70"/>
      <c r="Q139" s="54"/>
      <c r="Y139" s="77"/>
      <c r="Z139" s="56"/>
    </row>
    <row r="140" spans="2:26" s="44" customFormat="1" ht="9" x14ac:dyDescent="0.15">
      <c r="B140" s="46"/>
      <c r="C140" s="46"/>
      <c r="D140" s="46"/>
      <c r="E140" s="46"/>
      <c r="F140" s="46"/>
      <c r="G140" s="70"/>
      <c r="H140" s="49"/>
      <c r="K140" s="46"/>
      <c r="L140" s="46"/>
      <c r="M140" s="46"/>
      <c r="N140" s="46"/>
      <c r="O140" s="46"/>
      <c r="P140" s="70"/>
      <c r="Q140" s="54"/>
      <c r="Y140" s="77"/>
      <c r="Z140" s="56"/>
    </row>
    <row r="141" spans="2:26" s="44" customFormat="1" ht="9" x14ac:dyDescent="0.15">
      <c r="B141" s="46"/>
      <c r="C141" s="46"/>
      <c r="D141" s="46"/>
      <c r="E141" s="46"/>
      <c r="F141" s="46"/>
      <c r="G141" s="70"/>
      <c r="H141" s="49"/>
      <c r="K141" s="46"/>
      <c r="L141" s="46"/>
      <c r="M141" s="46"/>
      <c r="N141" s="46"/>
      <c r="O141" s="46"/>
      <c r="P141" s="70"/>
      <c r="Q141" s="54"/>
      <c r="Y141" s="77"/>
      <c r="Z141" s="56"/>
    </row>
    <row r="142" spans="2:26" s="44" customFormat="1" ht="9" x14ac:dyDescent="0.15">
      <c r="B142" s="46"/>
      <c r="C142" s="46"/>
      <c r="D142" s="46"/>
      <c r="E142" s="46"/>
      <c r="F142" s="46"/>
      <c r="G142" s="70"/>
      <c r="H142" s="49"/>
      <c r="K142" s="46"/>
      <c r="L142" s="46"/>
      <c r="M142" s="46"/>
      <c r="N142" s="46"/>
      <c r="O142" s="46"/>
      <c r="P142" s="70"/>
      <c r="Q142" s="54"/>
      <c r="Y142" s="77"/>
      <c r="Z142" s="56"/>
    </row>
    <row r="143" spans="2:26" s="44" customFormat="1" ht="9" x14ac:dyDescent="0.15">
      <c r="B143" s="46"/>
      <c r="C143" s="46"/>
      <c r="D143" s="46"/>
      <c r="E143" s="46"/>
      <c r="F143" s="46"/>
      <c r="G143" s="70"/>
      <c r="H143" s="49"/>
      <c r="K143" s="46"/>
      <c r="L143" s="46"/>
      <c r="M143" s="46"/>
      <c r="N143" s="46"/>
      <c r="O143" s="46"/>
      <c r="P143" s="70"/>
      <c r="Q143" s="54"/>
      <c r="Y143" s="77"/>
      <c r="Z143" s="56"/>
    </row>
    <row r="144" spans="2:26" s="44" customFormat="1" ht="9" x14ac:dyDescent="0.15">
      <c r="B144" s="46"/>
      <c r="C144" s="46"/>
      <c r="D144" s="46"/>
      <c r="E144" s="46"/>
      <c r="F144" s="46"/>
      <c r="G144" s="70"/>
      <c r="H144" s="49"/>
      <c r="K144" s="46"/>
      <c r="L144" s="46"/>
      <c r="M144" s="46"/>
      <c r="N144" s="46"/>
      <c r="O144" s="46"/>
      <c r="P144" s="70"/>
      <c r="Q144" s="54"/>
      <c r="Y144" s="77"/>
      <c r="Z144" s="56"/>
    </row>
    <row r="145" spans="2:26" s="44" customFormat="1" ht="9" x14ac:dyDescent="0.15">
      <c r="B145" s="46"/>
      <c r="C145" s="46"/>
      <c r="D145" s="46"/>
      <c r="E145" s="46"/>
      <c r="F145" s="46"/>
      <c r="G145" s="70"/>
      <c r="H145" s="49"/>
      <c r="K145" s="46"/>
      <c r="L145" s="46"/>
      <c r="M145" s="46"/>
      <c r="N145" s="46"/>
      <c r="O145" s="46"/>
      <c r="P145" s="70"/>
      <c r="Q145" s="54"/>
      <c r="Y145" s="77"/>
      <c r="Z145" s="56"/>
    </row>
    <row r="146" spans="2:26" s="44" customFormat="1" ht="9" x14ac:dyDescent="0.15">
      <c r="B146" s="46"/>
      <c r="C146" s="46"/>
      <c r="D146" s="46"/>
      <c r="E146" s="46"/>
      <c r="F146" s="46"/>
      <c r="G146" s="70"/>
      <c r="H146" s="49"/>
      <c r="K146" s="46"/>
      <c r="L146" s="46"/>
      <c r="M146" s="46"/>
      <c r="N146" s="46"/>
      <c r="O146" s="46"/>
      <c r="P146" s="70"/>
      <c r="Q146" s="54"/>
      <c r="Y146" s="77"/>
      <c r="Z146" s="56"/>
    </row>
    <row r="147" spans="2:26" s="44" customFormat="1" ht="9" x14ac:dyDescent="0.15">
      <c r="B147" s="46"/>
      <c r="C147" s="46"/>
      <c r="D147" s="46"/>
      <c r="E147" s="46"/>
      <c r="F147" s="46"/>
      <c r="G147" s="70"/>
      <c r="H147" s="49"/>
      <c r="K147" s="46"/>
      <c r="L147" s="46"/>
      <c r="M147" s="46"/>
      <c r="N147" s="46"/>
      <c r="O147" s="46"/>
      <c r="P147" s="70"/>
      <c r="Q147" s="54"/>
      <c r="Y147" s="77"/>
      <c r="Z147" s="56"/>
    </row>
    <row r="148" spans="2:26" s="44" customFormat="1" ht="9" x14ac:dyDescent="0.15">
      <c r="B148" s="46"/>
      <c r="C148" s="46"/>
      <c r="D148" s="46"/>
      <c r="E148" s="46"/>
      <c r="F148" s="46"/>
      <c r="G148" s="70"/>
      <c r="H148" s="49"/>
      <c r="K148" s="46"/>
      <c r="L148" s="46"/>
      <c r="M148" s="46"/>
      <c r="N148" s="46"/>
      <c r="O148" s="46"/>
      <c r="P148" s="70"/>
      <c r="Q148" s="54"/>
      <c r="Y148" s="77"/>
      <c r="Z148" s="56"/>
    </row>
    <row r="149" spans="2:26" s="44" customFormat="1" ht="9" x14ac:dyDescent="0.15">
      <c r="B149" s="46"/>
      <c r="C149" s="46"/>
      <c r="D149" s="46"/>
      <c r="E149" s="46"/>
      <c r="F149" s="46"/>
      <c r="G149" s="70"/>
      <c r="H149" s="49"/>
      <c r="K149" s="46"/>
      <c r="L149" s="46"/>
      <c r="M149" s="46"/>
      <c r="N149" s="46"/>
      <c r="O149" s="46"/>
      <c r="P149" s="70"/>
      <c r="Q149" s="54"/>
      <c r="Y149" s="77"/>
      <c r="Z149" s="56"/>
    </row>
    <row r="150" spans="2:26" s="44" customFormat="1" ht="9" x14ac:dyDescent="0.15">
      <c r="B150" s="46"/>
      <c r="C150" s="46"/>
      <c r="D150" s="46"/>
      <c r="E150" s="46"/>
      <c r="F150" s="46"/>
      <c r="G150" s="70"/>
      <c r="H150" s="49"/>
      <c r="K150" s="46"/>
      <c r="L150" s="46"/>
      <c r="M150" s="46"/>
      <c r="N150" s="46"/>
      <c r="O150" s="46"/>
      <c r="P150" s="70"/>
      <c r="Q150" s="54"/>
      <c r="Y150" s="77"/>
      <c r="Z150" s="56"/>
    </row>
    <row r="151" spans="2:26" s="44" customFormat="1" ht="9" x14ac:dyDescent="0.15">
      <c r="B151" s="46"/>
      <c r="C151" s="46"/>
      <c r="D151" s="46"/>
      <c r="E151" s="46"/>
      <c r="F151" s="46"/>
      <c r="G151" s="70"/>
      <c r="H151" s="49"/>
      <c r="K151" s="46"/>
      <c r="L151" s="46"/>
      <c r="M151" s="46"/>
      <c r="N151" s="46"/>
      <c r="O151" s="46"/>
      <c r="P151" s="70"/>
      <c r="Q151" s="54"/>
      <c r="Y151" s="77"/>
      <c r="Z151" s="56"/>
    </row>
    <row r="152" spans="2:26" s="44" customFormat="1" ht="9" x14ac:dyDescent="0.15">
      <c r="B152" s="46"/>
      <c r="C152" s="46"/>
      <c r="D152" s="46"/>
      <c r="E152" s="46"/>
      <c r="F152" s="46"/>
      <c r="G152" s="70"/>
      <c r="H152" s="49"/>
      <c r="K152" s="46"/>
      <c r="L152" s="46"/>
      <c r="M152" s="46"/>
      <c r="N152" s="46"/>
      <c r="O152" s="46"/>
      <c r="P152" s="70"/>
      <c r="Q152" s="54"/>
      <c r="Y152" s="77"/>
      <c r="Z152" s="56"/>
    </row>
    <row r="153" spans="2:26" s="44" customFormat="1" ht="9" x14ac:dyDescent="0.15">
      <c r="B153" s="46"/>
      <c r="C153" s="46"/>
      <c r="D153" s="46"/>
      <c r="E153" s="46"/>
      <c r="F153" s="46"/>
      <c r="G153" s="70"/>
      <c r="H153" s="49"/>
      <c r="K153" s="46"/>
      <c r="L153" s="46"/>
      <c r="M153" s="46"/>
      <c r="N153" s="46"/>
      <c r="O153" s="46"/>
      <c r="P153" s="70"/>
      <c r="Q153" s="54"/>
      <c r="Y153" s="77"/>
      <c r="Z153" s="56"/>
    </row>
    <row r="154" spans="2:26" s="44" customFormat="1" ht="9" x14ac:dyDescent="0.15">
      <c r="B154" s="46"/>
      <c r="C154" s="46"/>
      <c r="D154" s="46"/>
      <c r="E154" s="46"/>
      <c r="F154" s="46"/>
      <c r="G154" s="70"/>
      <c r="H154" s="49"/>
      <c r="K154" s="46"/>
      <c r="L154" s="46"/>
      <c r="M154" s="46"/>
      <c r="N154" s="46"/>
      <c r="O154" s="46"/>
      <c r="P154" s="70"/>
      <c r="Q154" s="54"/>
      <c r="Y154" s="77"/>
      <c r="Z154" s="56"/>
    </row>
    <row r="155" spans="2:26" s="44" customFormat="1" ht="9" x14ac:dyDescent="0.15">
      <c r="B155" s="46"/>
      <c r="C155" s="46"/>
      <c r="D155" s="46"/>
      <c r="E155" s="46"/>
      <c r="F155" s="46"/>
      <c r="G155" s="70"/>
      <c r="H155" s="49"/>
      <c r="K155" s="46"/>
      <c r="L155" s="46"/>
      <c r="M155" s="46"/>
      <c r="N155" s="46"/>
      <c r="O155" s="46"/>
      <c r="P155" s="70"/>
      <c r="Q155" s="54"/>
      <c r="Y155" s="77"/>
      <c r="Z155" s="56"/>
    </row>
    <row r="156" spans="2:26" s="44" customFormat="1" ht="9" x14ac:dyDescent="0.15">
      <c r="B156" s="46"/>
      <c r="C156" s="46"/>
      <c r="D156" s="46"/>
      <c r="E156" s="46"/>
      <c r="F156" s="46"/>
      <c r="G156" s="70"/>
      <c r="H156" s="49"/>
      <c r="K156" s="46"/>
      <c r="L156" s="46"/>
      <c r="M156" s="46"/>
      <c r="N156" s="46"/>
      <c r="O156" s="46"/>
      <c r="P156" s="70"/>
      <c r="Q156" s="54"/>
      <c r="Y156" s="77"/>
      <c r="Z156" s="56"/>
    </row>
    <row r="157" spans="2:26" s="44" customFormat="1" ht="9" x14ac:dyDescent="0.15">
      <c r="B157" s="46"/>
      <c r="C157" s="46"/>
      <c r="D157" s="46"/>
      <c r="E157" s="46"/>
      <c r="F157" s="46"/>
      <c r="G157" s="70"/>
      <c r="H157" s="49"/>
      <c r="K157" s="46"/>
      <c r="L157" s="46"/>
      <c r="M157" s="46"/>
      <c r="N157" s="46"/>
      <c r="O157" s="46"/>
      <c r="P157" s="70"/>
      <c r="Q157" s="54"/>
      <c r="Y157" s="77"/>
      <c r="Z157" s="56"/>
    </row>
    <row r="158" spans="2:26" s="44" customFormat="1" ht="9" x14ac:dyDescent="0.15">
      <c r="B158" s="46"/>
      <c r="C158" s="46"/>
      <c r="D158" s="46"/>
      <c r="E158" s="46"/>
      <c r="F158" s="46"/>
      <c r="G158" s="70"/>
      <c r="H158" s="49"/>
      <c r="K158" s="46"/>
      <c r="L158" s="46"/>
      <c r="M158" s="46"/>
      <c r="N158" s="46"/>
      <c r="O158" s="46"/>
      <c r="P158" s="70"/>
      <c r="Q158" s="54"/>
      <c r="Y158" s="77"/>
      <c r="Z158" s="56"/>
    </row>
    <row r="159" spans="2:26" s="44" customFormat="1" ht="9" x14ac:dyDescent="0.15">
      <c r="B159" s="46"/>
      <c r="C159" s="46"/>
      <c r="D159" s="46"/>
      <c r="E159" s="46"/>
      <c r="F159" s="46"/>
      <c r="G159" s="70"/>
      <c r="H159" s="49"/>
      <c r="K159" s="46"/>
      <c r="L159" s="46"/>
      <c r="M159" s="46"/>
      <c r="N159" s="46"/>
      <c r="O159" s="46"/>
      <c r="P159" s="70"/>
      <c r="Q159" s="54"/>
      <c r="Y159" s="77"/>
      <c r="Z159" s="56"/>
    </row>
    <row r="160" spans="2:26" s="44" customFormat="1" ht="9" x14ac:dyDescent="0.15">
      <c r="B160" s="46"/>
      <c r="C160" s="46"/>
      <c r="D160" s="46"/>
      <c r="E160" s="46"/>
      <c r="F160" s="46"/>
      <c r="G160" s="70"/>
      <c r="H160" s="49"/>
      <c r="K160" s="46"/>
      <c r="L160" s="46"/>
      <c r="M160" s="46"/>
      <c r="N160" s="46"/>
      <c r="O160" s="46"/>
      <c r="P160" s="70"/>
      <c r="Q160" s="54"/>
      <c r="Y160" s="77"/>
      <c r="Z160" s="56"/>
    </row>
    <row r="161" spans="2:26" s="44" customFormat="1" ht="9" x14ac:dyDescent="0.15">
      <c r="B161" s="46"/>
      <c r="C161" s="46"/>
      <c r="D161" s="46"/>
      <c r="E161" s="46"/>
      <c r="F161" s="46"/>
      <c r="G161" s="70"/>
      <c r="H161" s="49"/>
      <c r="K161" s="46"/>
      <c r="L161" s="46"/>
      <c r="M161" s="46"/>
      <c r="N161" s="46"/>
      <c r="O161" s="46"/>
      <c r="P161" s="70"/>
      <c r="Q161" s="54"/>
      <c r="Y161" s="77"/>
      <c r="Z161" s="56"/>
    </row>
    <row r="162" spans="2:26" s="44" customFormat="1" ht="9" x14ac:dyDescent="0.15">
      <c r="B162" s="46"/>
      <c r="C162" s="46"/>
      <c r="D162" s="46"/>
      <c r="E162" s="46"/>
      <c r="F162" s="46"/>
      <c r="G162" s="70"/>
      <c r="H162" s="49"/>
      <c r="K162" s="46"/>
      <c r="L162" s="46"/>
      <c r="M162" s="46"/>
      <c r="N162" s="46"/>
      <c r="O162" s="46"/>
      <c r="P162" s="70"/>
      <c r="Q162" s="54"/>
      <c r="Y162" s="77"/>
      <c r="Z162" s="56"/>
    </row>
    <row r="163" spans="2:26" s="44" customFormat="1" ht="9" x14ac:dyDescent="0.15">
      <c r="B163" s="46"/>
      <c r="C163" s="46"/>
      <c r="D163" s="46"/>
      <c r="E163" s="46"/>
      <c r="F163" s="46"/>
      <c r="G163" s="70"/>
      <c r="H163" s="49"/>
      <c r="K163" s="46"/>
      <c r="L163" s="46"/>
      <c r="M163" s="46"/>
      <c r="N163" s="46"/>
      <c r="O163" s="46"/>
      <c r="P163" s="70"/>
      <c r="Q163" s="54"/>
      <c r="Y163" s="77"/>
      <c r="Z163" s="56"/>
    </row>
    <row r="164" spans="2:26" s="44" customFormat="1" ht="9" x14ac:dyDescent="0.15">
      <c r="B164" s="46"/>
      <c r="C164" s="46"/>
      <c r="D164" s="46"/>
      <c r="E164" s="46"/>
      <c r="F164" s="46"/>
      <c r="G164" s="70"/>
      <c r="H164" s="49"/>
      <c r="K164" s="46"/>
      <c r="L164" s="46"/>
      <c r="M164" s="46"/>
      <c r="N164" s="46"/>
      <c r="O164" s="46"/>
      <c r="P164" s="70"/>
      <c r="Q164" s="54"/>
      <c r="Y164" s="77"/>
      <c r="Z164" s="56"/>
    </row>
    <row r="165" spans="2:26" s="44" customFormat="1" ht="9" x14ac:dyDescent="0.15">
      <c r="B165" s="46"/>
      <c r="C165" s="46"/>
      <c r="D165" s="46"/>
      <c r="E165" s="46"/>
      <c r="F165" s="46"/>
      <c r="G165" s="70"/>
      <c r="H165" s="49"/>
      <c r="K165" s="46"/>
      <c r="L165" s="46"/>
      <c r="M165" s="46"/>
      <c r="N165" s="46"/>
      <c r="O165" s="46"/>
      <c r="P165" s="70"/>
      <c r="Q165" s="54"/>
      <c r="Y165" s="77"/>
      <c r="Z165" s="56"/>
    </row>
    <row r="166" spans="2:26" s="44" customFormat="1" ht="9" x14ac:dyDescent="0.15">
      <c r="B166" s="46"/>
      <c r="C166" s="46"/>
      <c r="D166" s="46"/>
      <c r="E166" s="46"/>
      <c r="F166" s="46"/>
      <c r="G166" s="70"/>
      <c r="H166" s="49"/>
      <c r="K166" s="46"/>
      <c r="L166" s="46"/>
      <c r="M166" s="46"/>
      <c r="N166" s="46"/>
      <c r="O166" s="46"/>
      <c r="P166" s="70"/>
      <c r="Q166" s="54"/>
      <c r="Y166" s="77"/>
      <c r="Z166" s="56"/>
    </row>
    <row r="167" spans="2:26" s="44" customFormat="1" ht="9" x14ac:dyDescent="0.15">
      <c r="B167" s="46"/>
      <c r="C167" s="46"/>
      <c r="D167" s="46"/>
      <c r="E167" s="46"/>
      <c r="F167" s="46"/>
      <c r="G167" s="70"/>
      <c r="H167" s="49"/>
      <c r="K167" s="46"/>
      <c r="L167" s="46"/>
      <c r="M167" s="46"/>
      <c r="N167" s="46"/>
      <c r="O167" s="46"/>
      <c r="P167" s="70"/>
      <c r="Q167" s="54"/>
      <c r="Y167" s="77"/>
      <c r="Z167" s="56"/>
    </row>
    <row r="168" spans="2:26" s="44" customFormat="1" ht="9" x14ac:dyDescent="0.15">
      <c r="B168" s="46"/>
      <c r="C168" s="46"/>
      <c r="D168" s="46"/>
      <c r="E168" s="46"/>
      <c r="F168" s="46"/>
      <c r="G168" s="70"/>
      <c r="H168" s="49"/>
      <c r="K168" s="46"/>
      <c r="L168" s="46"/>
      <c r="M168" s="46"/>
      <c r="N168" s="46"/>
      <c r="O168" s="46"/>
      <c r="P168" s="70"/>
      <c r="Q168" s="54"/>
      <c r="Y168" s="77"/>
      <c r="Z168" s="56"/>
    </row>
    <row r="169" spans="2:26" s="44" customFormat="1" ht="9" x14ac:dyDescent="0.15">
      <c r="B169" s="46"/>
      <c r="C169" s="46"/>
      <c r="D169" s="46"/>
      <c r="E169" s="46"/>
      <c r="F169" s="46"/>
      <c r="G169" s="70"/>
      <c r="H169" s="49"/>
      <c r="K169" s="46"/>
      <c r="L169" s="46"/>
      <c r="M169" s="46"/>
      <c r="N169" s="46"/>
      <c r="O169" s="46"/>
      <c r="P169" s="70"/>
      <c r="Q169" s="54"/>
      <c r="Y169" s="77"/>
      <c r="Z169" s="56"/>
    </row>
    <row r="170" spans="2:26" s="44" customFormat="1" ht="9" x14ac:dyDescent="0.15">
      <c r="B170" s="46"/>
      <c r="C170" s="46"/>
      <c r="D170" s="46"/>
      <c r="E170" s="46"/>
      <c r="F170" s="46"/>
      <c r="G170" s="70"/>
      <c r="H170" s="49"/>
      <c r="K170" s="46"/>
      <c r="L170" s="46"/>
      <c r="M170" s="46"/>
      <c r="N170" s="46"/>
      <c r="O170" s="46"/>
      <c r="P170" s="70"/>
      <c r="Q170" s="54"/>
      <c r="Y170" s="77"/>
      <c r="Z170" s="56"/>
    </row>
    <row r="171" spans="2:26" s="44" customFormat="1" ht="9" x14ac:dyDescent="0.15">
      <c r="B171" s="46"/>
      <c r="C171" s="46"/>
      <c r="D171" s="46"/>
      <c r="E171" s="46"/>
      <c r="F171" s="46"/>
      <c r="G171" s="70"/>
      <c r="H171" s="49"/>
      <c r="K171" s="46"/>
      <c r="L171" s="46"/>
      <c r="M171" s="46"/>
      <c r="N171" s="46"/>
      <c r="O171" s="46"/>
      <c r="P171" s="70"/>
      <c r="Q171" s="54"/>
      <c r="Y171" s="77"/>
      <c r="Z171" s="56"/>
    </row>
    <row r="172" spans="2:26" s="44" customFormat="1" ht="9" x14ac:dyDescent="0.15">
      <c r="B172" s="46"/>
      <c r="C172" s="46"/>
      <c r="D172" s="46"/>
      <c r="E172" s="46"/>
      <c r="F172" s="46"/>
      <c r="G172" s="70"/>
      <c r="H172" s="49"/>
      <c r="K172" s="46"/>
      <c r="L172" s="46"/>
      <c r="M172" s="46"/>
      <c r="N172" s="46"/>
      <c r="O172" s="46"/>
      <c r="P172" s="70"/>
      <c r="Q172" s="54"/>
      <c r="Y172" s="77"/>
      <c r="Z172" s="56"/>
    </row>
    <row r="173" spans="2:26" s="44" customFormat="1" ht="9" x14ac:dyDescent="0.15">
      <c r="B173" s="46"/>
      <c r="C173" s="46"/>
      <c r="D173" s="46"/>
      <c r="E173" s="46"/>
      <c r="F173" s="46"/>
      <c r="G173" s="70"/>
      <c r="H173" s="49"/>
      <c r="K173" s="46"/>
      <c r="L173" s="46"/>
      <c r="M173" s="46"/>
      <c r="N173" s="46"/>
      <c r="O173" s="46"/>
      <c r="P173" s="70"/>
      <c r="Q173" s="54"/>
      <c r="Y173" s="77"/>
      <c r="Z173" s="56"/>
    </row>
    <row r="174" spans="2:26" s="44" customFormat="1" ht="9" x14ac:dyDescent="0.15">
      <c r="B174" s="46"/>
      <c r="C174" s="46"/>
      <c r="D174" s="46"/>
      <c r="E174" s="46"/>
      <c r="F174" s="46"/>
      <c r="G174" s="70"/>
      <c r="H174" s="49"/>
      <c r="K174" s="46"/>
      <c r="L174" s="46"/>
      <c r="M174" s="46"/>
      <c r="N174" s="46"/>
      <c r="O174" s="46"/>
      <c r="P174" s="70"/>
      <c r="Q174" s="54"/>
      <c r="Y174" s="77"/>
      <c r="Z174" s="56"/>
    </row>
    <row r="175" spans="2:26" s="44" customFormat="1" ht="9" x14ac:dyDescent="0.15">
      <c r="B175" s="46"/>
      <c r="C175" s="46"/>
      <c r="D175" s="46"/>
      <c r="E175" s="46"/>
      <c r="F175" s="46"/>
      <c r="G175" s="70"/>
      <c r="H175" s="49"/>
      <c r="K175" s="46"/>
      <c r="L175" s="46"/>
      <c r="M175" s="46"/>
      <c r="N175" s="46"/>
      <c r="O175" s="46"/>
      <c r="P175" s="70"/>
      <c r="Q175" s="54"/>
      <c r="Y175" s="77"/>
      <c r="Z175" s="56"/>
    </row>
    <row r="176" spans="2:26" s="44" customFormat="1" ht="9" x14ac:dyDescent="0.15">
      <c r="B176" s="46"/>
      <c r="C176" s="46"/>
      <c r="D176" s="46"/>
      <c r="E176" s="46"/>
      <c r="F176" s="46"/>
      <c r="G176" s="70"/>
      <c r="H176" s="49"/>
      <c r="K176" s="46"/>
      <c r="L176" s="46"/>
      <c r="M176" s="46"/>
      <c r="N176" s="46"/>
      <c r="O176" s="46"/>
      <c r="P176" s="70"/>
      <c r="Q176" s="54"/>
      <c r="Y176" s="77"/>
      <c r="Z176" s="56"/>
    </row>
    <row r="177" spans="2:26" s="44" customFormat="1" ht="9" x14ac:dyDescent="0.15">
      <c r="B177" s="46"/>
      <c r="C177" s="46"/>
      <c r="D177" s="46"/>
      <c r="E177" s="46"/>
      <c r="F177" s="46"/>
      <c r="G177" s="70"/>
      <c r="H177" s="49"/>
      <c r="K177" s="46"/>
      <c r="L177" s="46"/>
      <c r="M177" s="46"/>
      <c r="N177" s="46"/>
      <c r="O177" s="46"/>
      <c r="P177" s="70"/>
      <c r="Q177" s="54"/>
      <c r="Y177" s="77"/>
      <c r="Z177" s="56"/>
    </row>
    <row r="178" spans="2:26" s="44" customFormat="1" ht="9" x14ac:dyDescent="0.15">
      <c r="B178" s="46"/>
      <c r="C178" s="46"/>
      <c r="D178" s="46"/>
      <c r="E178" s="46"/>
      <c r="F178" s="46"/>
      <c r="G178" s="70"/>
      <c r="H178" s="49"/>
      <c r="K178" s="46"/>
      <c r="L178" s="46"/>
      <c r="M178" s="46"/>
      <c r="N178" s="46"/>
      <c r="O178" s="46"/>
      <c r="P178" s="70"/>
      <c r="Q178" s="54"/>
      <c r="Y178" s="77"/>
      <c r="Z178" s="56"/>
    </row>
    <row r="179" spans="2:26" s="44" customFormat="1" ht="9" x14ac:dyDescent="0.15">
      <c r="B179" s="46"/>
      <c r="C179" s="46"/>
      <c r="D179" s="46"/>
      <c r="E179" s="46"/>
      <c r="F179" s="46"/>
      <c r="G179" s="70"/>
      <c r="H179" s="49"/>
      <c r="K179" s="46"/>
      <c r="L179" s="46"/>
      <c r="M179" s="46"/>
      <c r="N179" s="46"/>
      <c r="O179" s="46"/>
      <c r="P179" s="70"/>
      <c r="Q179" s="54"/>
      <c r="Y179" s="77"/>
      <c r="Z179" s="56"/>
    </row>
    <row r="180" spans="2:26" s="44" customFormat="1" ht="9" x14ac:dyDescent="0.15">
      <c r="B180" s="46"/>
      <c r="C180" s="46"/>
      <c r="D180" s="46"/>
      <c r="E180" s="46"/>
      <c r="F180" s="46"/>
      <c r="G180" s="70"/>
      <c r="H180" s="49"/>
      <c r="K180" s="46"/>
      <c r="L180" s="46"/>
      <c r="M180" s="46"/>
      <c r="N180" s="46"/>
      <c r="O180" s="46"/>
      <c r="P180" s="70"/>
      <c r="Q180" s="54"/>
      <c r="Y180" s="77"/>
      <c r="Z180" s="56"/>
    </row>
    <row r="181" spans="2:26" s="44" customFormat="1" ht="9" x14ac:dyDescent="0.15">
      <c r="B181" s="46"/>
      <c r="C181" s="46"/>
      <c r="D181" s="46"/>
      <c r="E181" s="46"/>
      <c r="F181" s="46"/>
      <c r="G181" s="70"/>
      <c r="H181" s="49"/>
      <c r="K181" s="46"/>
      <c r="L181" s="46"/>
      <c r="M181" s="46"/>
      <c r="N181" s="46"/>
      <c r="O181" s="46"/>
      <c r="P181" s="70"/>
      <c r="Q181" s="54"/>
      <c r="Y181" s="77"/>
      <c r="Z181" s="56"/>
    </row>
    <row r="182" spans="2:26" s="44" customFormat="1" ht="9" x14ac:dyDescent="0.15">
      <c r="B182" s="46"/>
      <c r="C182" s="46"/>
      <c r="D182" s="46"/>
      <c r="E182" s="46"/>
      <c r="F182" s="46"/>
      <c r="G182" s="70"/>
      <c r="H182" s="49"/>
      <c r="K182" s="46"/>
      <c r="L182" s="46"/>
      <c r="M182" s="46"/>
      <c r="N182" s="46"/>
      <c r="O182" s="46"/>
      <c r="P182" s="70"/>
      <c r="Q182" s="54"/>
      <c r="Y182" s="77"/>
      <c r="Z182" s="56"/>
    </row>
    <row r="183" spans="2:26" s="44" customFormat="1" ht="9" x14ac:dyDescent="0.15">
      <c r="B183" s="46"/>
      <c r="C183" s="46"/>
      <c r="D183" s="46"/>
      <c r="E183" s="46"/>
      <c r="F183" s="46"/>
      <c r="G183" s="70"/>
      <c r="H183" s="49"/>
      <c r="K183" s="46"/>
      <c r="L183" s="46"/>
      <c r="M183" s="46"/>
      <c r="N183" s="46"/>
      <c r="O183" s="46"/>
      <c r="P183" s="70"/>
      <c r="Q183" s="54"/>
      <c r="Y183" s="77"/>
      <c r="Z183" s="56"/>
    </row>
    <row r="184" spans="2:26" s="44" customFormat="1" ht="9" x14ac:dyDescent="0.15">
      <c r="B184" s="46"/>
      <c r="C184" s="46"/>
      <c r="D184" s="46"/>
      <c r="E184" s="46"/>
      <c r="F184" s="46"/>
      <c r="G184" s="70"/>
      <c r="H184" s="49"/>
      <c r="K184" s="46"/>
      <c r="L184" s="46"/>
      <c r="M184" s="46"/>
      <c r="N184" s="46"/>
      <c r="O184" s="46"/>
      <c r="P184" s="70"/>
      <c r="Q184" s="54"/>
      <c r="Y184" s="77"/>
      <c r="Z184" s="56"/>
    </row>
    <row r="185" spans="2:26" s="44" customFormat="1" ht="9" x14ac:dyDescent="0.15">
      <c r="B185" s="46"/>
      <c r="C185" s="46"/>
      <c r="D185" s="46"/>
      <c r="E185" s="46"/>
      <c r="F185" s="46"/>
      <c r="G185" s="70"/>
      <c r="H185" s="49"/>
      <c r="K185" s="46"/>
      <c r="L185" s="46"/>
      <c r="M185" s="46"/>
      <c r="N185" s="46"/>
      <c r="O185" s="46"/>
      <c r="P185" s="70"/>
      <c r="Q185" s="54"/>
      <c r="Y185" s="77"/>
      <c r="Z185" s="56"/>
    </row>
    <row r="186" spans="2:26" s="44" customFormat="1" ht="9" x14ac:dyDescent="0.15">
      <c r="B186" s="46"/>
      <c r="C186" s="46"/>
      <c r="D186" s="46"/>
      <c r="E186" s="46"/>
      <c r="F186" s="46"/>
      <c r="G186" s="70"/>
      <c r="H186" s="49"/>
      <c r="K186" s="46"/>
      <c r="L186" s="46"/>
      <c r="M186" s="46"/>
      <c r="N186" s="46"/>
      <c r="O186" s="46"/>
      <c r="P186" s="70"/>
      <c r="Q186" s="54"/>
      <c r="Y186" s="77"/>
      <c r="Z186" s="56"/>
    </row>
    <row r="187" spans="2:26" s="44" customFormat="1" ht="9" x14ac:dyDescent="0.15">
      <c r="B187" s="46"/>
      <c r="C187" s="46"/>
      <c r="D187" s="46"/>
      <c r="E187" s="46"/>
      <c r="F187" s="46"/>
      <c r="G187" s="70"/>
      <c r="H187" s="49"/>
      <c r="K187" s="46"/>
      <c r="L187" s="46"/>
      <c r="M187" s="46"/>
      <c r="N187" s="46"/>
      <c r="O187" s="46"/>
      <c r="P187" s="70"/>
      <c r="Q187" s="54"/>
      <c r="Y187" s="77"/>
      <c r="Z187" s="56"/>
    </row>
    <row r="188" spans="2:26" s="44" customFormat="1" ht="9" x14ac:dyDescent="0.15">
      <c r="B188" s="46"/>
      <c r="C188" s="46"/>
      <c r="D188" s="46"/>
      <c r="E188" s="46"/>
      <c r="F188" s="46"/>
      <c r="G188" s="70"/>
      <c r="H188" s="49"/>
      <c r="K188" s="46"/>
      <c r="L188" s="46"/>
      <c r="M188" s="46"/>
      <c r="N188" s="46"/>
      <c r="O188" s="46"/>
      <c r="P188" s="70"/>
      <c r="Q188" s="54"/>
      <c r="Y188" s="77"/>
      <c r="Z188" s="56"/>
    </row>
    <row r="189" spans="2:26" s="44" customFormat="1" ht="9" x14ac:dyDescent="0.15">
      <c r="B189" s="46"/>
      <c r="C189" s="46"/>
      <c r="D189" s="46"/>
      <c r="E189" s="46"/>
      <c r="F189" s="46"/>
      <c r="G189" s="70"/>
      <c r="H189" s="49"/>
      <c r="K189" s="46"/>
      <c r="L189" s="46"/>
      <c r="M189" s="46"/>
      <c r="N189" s="46"/>
      <c r="O189" s="46"/>
      <c r="P189" s="70"/>
      <c r="Q189" s="54"/>
      <c r="Y189" s="77"/>
      <c r="Z189" s="56"/>
    </row>
    <row r="190" spans="2:26" s="44" customFormat="1" ht="9" x14ac:dyDescent="0.15">
      <c r="B190" s="46"/>
      <c r="C190" s="46"/>
      <c r="D190" s="46"/>
      <c r="E190" s="46"/>
      <c r="F190" s="46"/>
      <c r="G190" s="70"/>
      <c r="H190" s="49"/>
      <c r="K190" s="46"/>
      <c r="L190" s="46"/>
      <c r="M190" s="46"/>
      <c r="N190" s="46"/>
      <c r="O190" s="46"/>
      <c r="P190" s="70"/>
      <c r="Q190" s="54"/>
      <c r="Y190" s="77"/>
      <c r="Z190" s="56"/>
    </row>
    <row r="191" spans="2:26" s="44" customFormat="1" ht="9" x14ac:dyDescent="0.15">
      <c r="B191" s="46"/>
      <c r="C191" s="46"/>
      <c r="D191" s="46"/>
      <c r="E191" s="46"/>
      <c r="F191" s="46"/>
      <c r="G191" s="70"/>
      <c r="H191" s="49"/>
      <c r="K191" s="46"/>
      <c r="L191" s="46"/>
      <c r="M191" s="46"/>
      <c r="N191" s="46"/>
      <c r="O191" s="46"/>
      <c r="P191" s="70"/>
      <c r="Q191" s="54"/>
      <c r="Y191" s="77"/>
      <c r="Z191" s="56"/>
    </row>
    <row r="192" spans="2:26" s="44" customFormat="1" ht="9" x14ac:dyDescent="0.15">
      <c r="B192" s="46"/>
      <c r="C192" s="46"/>
      <c r="D192" s="46"/>
      <c r="E192" s="46"/>
      <c r="F192" s="46"/>
      <c r="G192" s="70"/>
      <c r="H192" s="49"/>
      <c r="K192" s="46"/>
      <c r="L192" s="46"/>
      <c r="M192" s="46"/>
      <c r="N192" s="46"/>
      <c r="O192" s="46"/>
      <c r="P192" s="70"/>
      <c r="Q192" s="54"/>
      <c r="Y192" s="77"/>
      <c r="Z192" s="56"/>
    </row>
    <row r="193" spans="2:26" s="44" customFormat="1" ht="9" x14ac:dyDescent="0.15">
      <c r="B193" s="46"/>
      <c r="C193" s="46"/>
      <c r="D193" s="46"/>
      <c r="E193" s="46"/>
      <c r="F193" s="46"/>
      <c r="G193" s="70"/>
      <c r="H193" s="49"/>
      <c r="K193" s="46"/>
      <c r="L193" s="46"/>
      <c r="M193" s="46"/>
      <c r="N193" s="46"/>
      <c r="O193" s="46"/>
      <c r="P193" s="70"/>
      <c r="Q193" s="54"/>
      <c r="Y193" s="77"/>
      <c r="Z193" s="56"/>
    </row>
    <row r="194" spans="2:26" s="44" customFormat="1" ht="9" x14ac:dyDescent="0.15">
      <c r="B194" s="46"/>
      <c r="C194" s="46"/>
      <c r="D194" s="46"/>
      <c r="E194" s="46"/>
      <c r="F194" s="46"/>
      <c r="G194" s="70"/>
      <c r="H194" s="49"/>
      <c r="K194" s="46"/>
      <c r="L194" s="46"/>
      <c r="M194" s="46"/>
      <c r="N194" s="46"/>
      <c r="O194" s="46"/>
      <c r="P194" s="70"/>
      <c r="Q194" s="54"/>
      <c r="Y194" s="77"/>
      <c r="Z194" s="56"/>
    </row>
    <row r="195" spans="2:26" s="44" customFormat="1" ht="9" x14ac:dyDescent="0.15">
      <c r="B195" s="46"/>
      <c r="C195" s="46"/>
      <c r="D195" s="46"/>
      <c r="E195" s="46"/>
      <c r="F195" s="46"/>
      <c r="G195" s="70"/>
      <c r="H195" s="49"/>
      <c r="K195" s="46"/>
      <c r="L195" s="46"/>
      <c r="M195" s="46"/>
      <c r="N195" s="46"/>
      <c r="O195" s="46"/>
      <c r="P195" s="70"/>
      <c r="Q195" s="54"/>
      <c r="Y195" s="77"/>
      <c r="Z195" s="56"/>
    </row>
    <row r="196" spans="2:26" s="44" customFormat="1" ht="9" x14ac:dyDescent="0.15">
      <c r="B196" s="46"/>
      <c r="C196" s="46"/>
      <c r="D196" s="46"/>
      <c r="E196" s="46"/>
      <c r="F196" s="46"/>
      <c r="G196" s="70"/>
      <c r="H196" s="49"/>
      <c r="K196" s="46"/>
      <c r="L196" s="46"/>
      <c r="M196" s="46"/>
      <c r="N196" s="46"/>
      <c r="O196" s="46"/>
      <c r="P196" s="70"/>
      <c r="Q196" s="54"/>
      <c r="Y196" s="77"/>
      <c r="Z196" s="56"/>
    </row>
    <row r="197" spans="2:26" s="44" customFormat="1" ht="9" x14ac:dyDescent="0.15">
      <c r="B197" s="46"/>
      <c r="C197" s="46"/>
      <c r="D197" s="46"/>
      <c r="E197" s="46"/>
      <c r="F197" s="46"/>
      <c r="G197" s="70"/>
      <c r="H197" s="49"/>
      <c r="K197" s="46"/>
      <c r="L197" s="46"/>
      <c r="M197" s="46"/>
      <c r="N197" s="46"/>
      <c r="O197" s="46"/>
      <c r="P197" s="70"/>
      <c r="Q197" s="54"/>
      <c r="Y197" s="77"/>
      <c r="Z197" s="56"/>
    </row>
    <row r="198" spans="2:26" s="44" customFormat="1" ht="9" x14ac:dyDescent="0.15">
      <c r="B198" s="46"/>
      <c r="C198" s="46"/>
      <c r="D198" s="46"/>
      <c r="E198" s="46"/>
      <c r="F198" s="46"/>
      <c r="G198" s="70"/>
      <c r="H198" s="49"/>
      <c r="K198" s="46"/>
      <c r="L198" s="46"/>
      <c r="M198" s="46"/>
      <c r="N198" s="46"/>
      <c r="O198" s="46"/>
      <c r="P198" s="70"/>
      <c r="Q198" s="54"/>
      <c r="Y198" s="77"/>
      <c r="Z198" s="56"/>
    </row>
    <row r="199" spans="2:26" s="44" customFormat="1" ht="9" x14ac:dyDescent="0.15">
      <c r="B199" s="46"/>
      <c r="C199" s="46"/>
      <c r="D199" s="46"/>
      <c r="E199" s="46"/>
      <c r="F199" s="46"/>
      <c r="G199" s="70"/>
      <c r="H199" s="49"/>
      <c r="K199" s="46"/>
      <c r="L199" s="46"/>
      <c r="M199" s="46"/>
      <c r="N199" s="46"/>
      <c r="O199" s="46"/>
      <c r="P199" s="70"/>
      <c r="Q199" s="54"/>
      <c r="Y199" s="77"/>
      <c r="Z199" s="56"/>
    </row>
    <row r="200" spans="2:26" s="44" customFormat="1" ht="9" x14ac:dyDescent="0.15">
      <c r="B200" s="46"/>
      <c r="C200" s="46"/>
      <c r="D200" s="46"/>
      <c r="E200" s="46"/>
      <c r="F200" s="46"/>
      <c r="G200" s="70"/>
      <c r="H200" s="49"/>
      <c r="K200" s="46"/>
      <c r="L200" s="46"/>
      <c r="M200" s="46"/>
      <c r="N200" s="46"/>
      <c r="O200" s="46"/>
      <c r="P200" s="70"/>
      <c r="Q200" s="54"/>
      <c r="Y200" s="77"/>
      <c r="Z200" s="56"/>
    </row>
    <row r="201" spans="2:26" s="44" customFormat="1" ht="9" x14ac:dyDescent="0.15">
      <c r="B201" s="46"/>
      <c r="C201" s="46"/>
      <c r="D201" s="46"/>
      <c r="E201" s="46"/>
      <c r="F201" s="46"/>
      <c r="G201" s="70"/>
      <c r="H201" s="49"/>
      <c r="K201" s="46"/>
      <c r="L201" s="46"/>
      <c r="M201" s="46"/>
      <c r="N201" s="46"/>
      <c r="O201" s="46"/>
      <c r="P201" s="70"/>
      <c r="Q201" s="54"/>
      <c r="Y201" s="77"/>
      <c r="Z201" s="56"/>
    </row>
    <row r="202" spans="2:26" s="44" customFormat="1" ht="9" x14ac:dyDescent="0.15">
      <c r="B202" s="46"/>
      <c r="C202" s="46"/>
      <c r="D202" s="46"/>
      <c r="E202" s="46"/>
      <c r="F202" s="46"/>
      <c r="G202" s="70"/>
      <c r="H202" s="49"/>
      <c r="K202" s="46"/>
      <c r="L202" s="46"/>
      <c r="M202" s="46"/>
      <c r="N202" s="46"/>
      <c r="O202" s="46"/>
      <c r="P202" s="70"/>
      <c r="Q202" s="54"/>
      <c r="Y202" s="77"/>
      <c r="Z202" s="56"/>
    </row>
    <row r="203" spans="2:26" s="44" customFormat="1" ht="9" x14ac:dyDescent="0.15">
      <c r="B203" s="46"/>
      <c r="C203" s="46"/>
      <c r="D203" s="46"/>
      <c r="E203" s="46"/>
      <c r="F203" s="46"/>
      <c r="G203" s="70"/>
      <c r="H203" s="49"/>
      <c r="K203" s="46"/>
      <c r="L203" s="46"/>
      <c r="M203" s="46"/>
      <c r="N203" s="46"/>
      <c r="O203" s="46"/>
      <c r="P203" s="70"/>
      <c r="Q203" s="54"/>
      <c r="Y203" s="77"/>
      <c r="Z203" s="56"/>
    </row>
    <row r="204" spans="2:26" s="44" customFormat="1" ht="9" x14ac:dyDescent="0.15">
      <c r="B204" s="46"/>
      <c r="C204" s="46"/>
      <c r="D204" s="46"/>
      <c r="E204" s="46"/>
      <c r="F204" s="46"/>
      <c r="G204" s="70"/>
      <c r="H204" s="49"/>
      <c r="K204" s="46"/>
      <c r="L204" s="46"/>
      <c r="M204" s="46"/>
      <c r="N204" s="46"/>
      <c r="O204" s="46"/>
      <c r="P204" s="70"/>
      <c r="Q204" s="54"/>
      <c r="Y204" s="77"/>
      <c r="Z204" s="56"/>
    </row>
    <row r="205" spans="2:26" s="44" customFormat="1" ht="9" x14ac:dyDescent="0.15">
      <c r="B205" s="46"/>
      <c r="C205" s="46"/>
      <c r="D205" s="46"/>
      <c r="E205" s="46"/>
      <c r="F205" s="46"/>
      <c r="G205" s="70"/>
      <c r="H205" s="49"/>
      <c r="K205" s="46"/>
      <c r="L205" s="46"/>
      <c r="M205" s="46"/>
      <c r="N205" s="46"/>
      <c r="O205" s="46"/>
      <c r="P205" s="70"/>
      <c r="Q205" s="54"/>
      <c r="Y205" s="77"/>
      <c r="Z205" s="56"/>
    </row>
    <row r="206" spans="2:26" s="44" customFormat="1" ht="9" x14ac:dyDescent="0.15">
      <c r="B206" s="46"/>
      <c r="C206" s="46"/>
      <c r="D206" s="46"/>
      <c r="E206" s="46"/>
      <c r="F206" s="46"/>
      <c r="G206" s="70"/>
      <c r="H206" s="49"/>
      <c r="K206" s="46"/>
      <c r="L206" s="46"/>
      <c r="M206" s="46"/>
      <c r="N206" s="46"/>
      <c r="O206" s="46"/>
      <c r="P206" s="70"/>
      <c r="Q206" s="54"/>
      <c r="Y206" s="77"/>
      <c r="Z206" s="56"/>
    </row>
    <row r="207" spans="2:26" s="44" customFormat="1" ht="9" x14ac:dyDescent="0.15">
      <c r="B207" s="46"/>
      <c r="C207" s="46"/>
      <c r="D207" s="46"/>
      <c r="E207" s="46"/>
      <c r="F207" s="46"/>
      <c r="G207" s="70"/>
      <c r="H207" s="49"/>
      <c r="K207" s="46"/>
      <c r="L207" s="46"/>
      <c r="M207" s="46"/>
      <c r="N207" s="46"/>
      <c r="O207" s="46"/>
      <c r="P207" s="70"/>
      <c r="Q207" s="54"/>
      <c r="Y207" s="77"/>
      <c r="Z207" s="56"/>
    </row>
    <row r="208" spans="2:26" s="44" customFormat="1" ht="9" x14ac:dyDescent="0.15">
      <c r="B208" s="46"/>
      <c r="C208" s="46"/>
      <c r="D208" s="46"/>
      <c r="E208" s="46"/>
      <c r="F208" s="46"/>
      <c r="G208" s="70"/>
      <c r="H208" s="49"/>
      <c r="K208" s="46"/>
      <c r="L208" s="46"/>
      <c r="M208" s="46"/>
      <c r="N208" s="46"/>
      <c r="O208" s="46"/>
      <c r="P208" s="70"/>
      <c r="Q208" s="54"/>
      <c r="Y208" s="77"/>
      <c r="Z208" s="56"/>
    </row>
    <row r="209" spans="2:26" s="44" customFormat="1" ht="9" x14ac:dyDescent="0.15">
      <c r="B209" s="46"/>
      <c r="C209" s="46"/>
      <c r="D209" s="46"/>
      <c r="E209" s="46"/>
      <c r="F209" s="46"/>
      <c r="G209" s="70"/>
      <c r="H209" s="49"/>
      <c r="K209" s="46"/>
      <c r="L209" s="46"/>
      <c r="M209" s="46"/>
      <c r="N209" s="46"/>
      <c r="O209" s="46"/>
      <c r="P209" s="70"/>
      <c r="Q209" s="54"/>
      <c r="Y209" s="77"/>
      <c r="Z209" s="56"/>
    </row>
    <row r="210" spans="2:26" s="44" customFormat="1" ht="9" x14ac:dyDescent="0.15">
      <c r="B210" s="46"/>
      <c r="C210" s="46"/>
      <c r="D210" s="46"/>
      <c r="E210" s="46"/>
      <c r="F210" s="46"/>
      <c r="G210" s="70"/>
      <c r="H210" s="49"/>
      <c r="K210" s="46"/>
      <c r="L210" s="46"/>
      <c r="M210" s="46"/>
      <c r="N210" s="46"/>
      <c r="O210" s="46"/>
      <c r="P210" s="70"/>
      <c r="Q210" s="54"/>
      <c r="Y210" s="77"/>
      <c r="Z210" s="56"/>
    </row>
    <row r="211" spans="2:26" s="44" customFormat="1" ht="9" x14ac:dyDescent="0.15">
      <c r="B211" s="46"/>
      <c r="C211" s="46"/>
      <c r="D211" s="46"/>
      <c r="E211" s="46"/>
      <c r="F211" s="46"/>
      <c r="G211" s="70"/>
      <c r="H211" s="49"/>
      <c r="K211" s="46"/>
      <c r="L211" s="46"/>
      <c r="M211" s="46"/>
      <c r="N211" s="46"/>
      <c r="O211" s="46"/>
      <c r="P211" s="70"/>
      <c r="Q211" s="54"/>
      <c r="Y211" s="77"/>
      <c r="Z211" s="56"/>
    </row>
    <row r="212" spans="2:26" s="44" customFormat="1" ht="9" x14ac:dyDescent="0.15">
      <c r="B212" s="46"/>
      <c r="C212" s="46"/>
      <c r="D212" s="46"/>
      <c r="E212" s="46"/>
      <c r="F212" s="46"/>
      <c r="G212" s="70"/>
      <c r="H212" s="49"/>
      <c r="K212" s="46"/>
      <c r="L212" s="46"/>
      <c r="M212" s="46"/>
      <c r="N212" s="46"/>
      <c r="O212" s="46"/>
      <c r="P212" s="70"/>
      <c r="Q212" s="54"/>
      <c r="Y212" s="77"/>
      <c r="Z212" s="56"/>
    </row>
    <row r="213" spans="2:26" s="44" customFormat="1" ht="9" x14ac:dyDescent="0.15">
      <c r="B213" s="46"/>
      <c r="C213" s="46"/>
      <c r="D213" s="46"/>
      <c r="E213" s="46"/>
      <c r="F213" s="46"/>
      <c r="G213" s="70"/>
      <c r="H213" s="49"/>
      <c r="K213" s="46"/>
      <c r="L213" s="46"/>
      <c r="M213" s="46"/>
      <c r="N213" s="46"/>
      <c r="O213" s="46"/>
      <c r="P213" s="70"/>
      <c r="Q213" s="54"/>
      <c r="Y213" s="77"/>
      <c r="Z213" s="56"/>
    </row>
    <row r="214" spans="2:26" s="44" customFormat="1" ht="9" x14ac:dyDescent="0.15">
      <c r="B214" s="46"/>
      <c r="C214" s="46"/>
      <c r="D214" s="46"/>
      <c r="E214" s="46"/>
      <c r="F214" s="46"/>
      <c r="G214" s="70"/>
      <c r="H214" s="49"/>
      <c r="K214" s="46"/>
      <c r="L214" s="46"/>
      <c r="M214" s="46"/>
      <c r="N214" s="46"/>
      <c r="O214" s="46"/>
      <c r="P214" s="70"/>
      <c r="Q214" s="54"/>
      <c r="Y214" s="77"/>
      <c r="Z214" s="56"/>
    </row>
    <row r="215" spans="2:26" s="44" customFormat="1" ht="9" x14ac:dyDescent="0.15">
      <c r="B215" s="46"/>
      <c r="C215" s="46"/>
      <c r="D215" s="46"/>
      <c r="E215" s="46"/>
      <c r="F215" s="46"/>
      <c r="G215" s="70"/>
      <c r="H215" s="49"/>
      <c r="K215" s="46"/>
      <c r="L215" s="46"/>
      <c r="M215" s="46"/>
      <c r="N215" s="46"/>
      <c r="O215" s="46"/>
      <c r="P215" s="70"/>
      <c r="Q215" s="54"/>
      <c r="Y215" s="77"/>
      <c r="Z215" s="56"/>
    </row>
    <row r="216" spans="2:26" s="44" customFormat="1" ht="9" x14ac:dyDescent="0.15">
      <c r="B216" s="46"/>
      <c r="C216" s="46"/>
      <c r="D216" s="46"/>
      <c r="E216" s="46"/>
      <c r="F216" s="46"/>
      <c r="G216" s="70"/>
      <c r="H216" s="49"/>
      <c r="K216" s="46"/>
      <c r="L216" s="46"/>
      <c r="M216" s="46"/>
      <c r="N216" s="46"/>
      <c r="O216" s="46"/>
      <c r="P216" s="70"/>
      <c r="Q216" s="54"/>
      <c r="Y216" s="77"/>
      <c r="Z216" s="56"/>
    </row>
    <row r="217" spans="2:26" s="44" customFormat="1" ht="9" x14ac:dyDescent="0.15">
      <c r="B217" s="46"/>
      <c r="C217" s="46"/>
      <c r="D217" s="46"/>
      <c r="E217" s="46"/>
      <c r="F217" s="46"/>
      <c r="G217" s="70"/>
      <c r="H217" s="49"/>
      <c r="K217" s="46"/>
      <c r="L217" s="46"/>
      <c r="M217" s="46"/>
      <c r="N217" s="46"/>
      <c r="O217" s="46"/>
      <c r="P217" s="70"/>
      <c r="Q217" s="54"/>
      <c r="Y217" s="77"/>
      <c r="Z217" s="56"/>
    </row>
    <row r="218" spans="2:26" s="44" customFormat="1" ht="9" x14ac:dyDescent="0.15">
      <c r="B218" s="46"/>
      <c r="C218" s="46"/>
      <c r="D218" s="46"/>
      <c r="E218" s="46"/>
      <c r="F218" s="46"/>
      <c r="G218" s="70"/>
      <c r="H218" s="49"/>
      <c r="K218" s="46"/>
      <c r="L218" s="46"/>
      <c r="M218" s="46"/>
      <c r="N218" s="46"/>
      <c r="O218" s="46"/>
      <c r="P218" s="70"/>
      <c r="Q218" s="54"/>
      <c r="Y218" s="77"/>
      <c r="Z218" s="56"/>
    </row>
    <row r="219" spans="2:26" s="44" customFormat="1" ht="9" x14ac:dyDescent="0.15">
      <c r="B219" s="46"/>
      <c r="C219" s="46"/>
      <c r="D219" s="46"/>
      <c r="E219" s="46"/>
      <c r="F219" s="46"/>
      <c r="G219" s="70"/>
      <c r="H219" s="49"/>
      <c r="K219" s="46"/>
      <c r="L219" s="46"/>
      <c r="M219" s="46"/>
      <c r="N219" s="46"/>
      <c r="O219" s="46"/>
      <c r="P219" s="70"/>
      <c r="Q219" s="54"/>
      <c r="Y219" s="77"/>
      <c r="Z219" s="56"/>
    </row>
    <row r="220" spans="2:26" s="44" customFormat="1" ht="9" x14ac:dyDescent="0.15">
      <c r="B220" s="46"/>
      <c r="C220" s="46"/>
      <c r="D220" s="46"/>
      <c r="E220" s="46"/>
      <c r="F220" s="46"/>
      <c r="G220" s="70"/>
      <c r="H220" s="49"/>
      <c r="K220" s="46"/>
      <c r="L220" s="46"/>
      <c r="M220" s="46"/>
      <c r="N220" s="46"/>
      <c r="O220" s="46"/>
      <c r="P220" s="70"/>
      <c r="Q220" s="54"/>
      <c r="Y220" s="77"/>
      <c r="Z220" s="56"/>
    </row>
    <row r="221" spans="2:26" s="44" customFormat="1" ht="9" x14ac:dyDescent="0.15">
      <c r="B221" s="46"/>
      <c r="C221" s="46"/>
      <c r="D221" s="46"/>
      <c r="E221" s="46"/>
      <c r="F221" s="46"/>
      <c r="G221" s="70"/>
      <c r="H221" s="49"/>
      <c r="K221" s="46"/>
      <c r="L221" s="46"/>
      <c r="M221" s="46"/>
      <c r="N221" s="46"/>
      <c r="O221" s="46"/>
      <c r="P221" s="70"/>
      <c r="Q221" s="54"/>
      <c r="Y221" s="77"/>
      <c r="Z221" s="56"/>
    </row>
    <row r="222" spans="2:26" s="44" customFormat="1" ht="9" x14ac:dyDescent="0.15">
      <c r="B222" s="46"/>
      <c r="C222" s="46"/>
      <c r="D222" s="46"/>
      <c r="E222" s="46"/>
      <c r="F222" s="46"/>
      <c r="G222" s="70"/>
      <c r="H222" s="49"/>
      <c r="K222" s="46"/>
      <c r="L222" s="46"/>
      <c r="M222" s="46"/>
      <c r="N222" s="46"/>
      <c r="O222" s="46"/>
      <c r="P222" s="70"/>
      <c r="Q222" s="54"/>
      <c r="Y222" s="77"/>
      <c r="Z222" s="56"/>
    </row>
    <row r="223" spans="2:26" s="44" customFormat="1" ht="9" x14ac:dyDescent="0.15">
      <c r="B223" s="46"/>
      <c r="C223" s="46"/>
      <c r="D223" s="46"/>
      <c r="E223" s="46"/>
      <c r="F223" s="46"/>
      <c r="G223" s="70"/>
      <c r="H223" s="49"/>
      <c r="K223" s="46"/>
      <c r="L223" s="46"/>
      <c r="M223" s="46"/>
      <c r="N223" s="46"/>
      <c r="O223" s="46"/>
      <c r="P223" s="70"/>
      <c r="Q223" s="54"/>
      <c r="Y223" s="77"/>
      <c r="Z223" s="56"/>
    </row>
    <row r="224" spans="2:26" s="44" customFormat="1" ht="9" x14ac:dyDescent="0.15">
      <c r="B224" s="46"/>
      <c r="C224" s="46"/>
      <c r="D224" s="46"/>
      <c r="E224" s="46"/>
      <c r="F224" s="46"/>
      <c r="G224" s="70"/>
      <c r="H224" s="49"/>
      <c r="K224" s="46"/>
      <c r="L224" s="46"/>
      <c r="M224" s="46"/>
      <c r="N224" s="46"/>
      <c r="O224" s="46"/>
      <c r="P224" s="70"/>
      <c r="Q224" s="54"/>
      <c r="Y224" s="77"/>
      <c r="Z224" s="56"/>
    </row>
    <row r="225" spans="2:26" s="44" customFormat="1" ht="9" x14ac:dyDescent="0.15">
      <c r="B225" s="46"/>
      <c r="C225" s="46"/>
      <c r="D225" s="46"/>
      <c r="E225" s="46"/>
      <c r="F225" s="46"/>
      <c r="G225" s="70"/>
      <c r="H225" s="49"/>
      <c r="K225" s="46"/>
      <c r="L225" s="46"/>
      <c r="M225" s="46"/>
      <c r="N225" s="46"/>
      <c r="O225" s="46"/>
      <c r="P225" s="70"/>
      <c r="Q225" s="54"/>
      <c r="Y225" s="77"/>
      <c r="Z225" s="56"/>
    </row>
    <row r="226" spans="2:26" s="44" customFormat="1" ht="9" x14ac:dyDescent="0.15">
      <c r="B226" s="46"/>
      <c r="C226" s="46"/>
      <c r="D226" s="46"/>
      <c r="E226" s="46"/>
      <c r="F226" s="46"/>
      <c r="G226" s="70"/>
      <c r="H226" s="49"/>
      <c r="K226" s="46"/>
      <c r="L226" s="46"/>
      <c r="M226" s="46"/>
      <c r="N226" s="46"/>
      <c r="O226" s="46"/>
      <c r="P226" s="70"/>
      <c r="Q226" s="54"/>
      <c r="Y226" s="77"/>
      <c r="Z226" s="56"/>
    </row>
    <row r="227" spans="2:26" s="44" customFormat="1" ht="9" x14ac:dyDescent="0.15">
      <c r="B227" s="46"/>
      <c r="C227" s="46"/>
      <c r="D227" s="46"/>
      <c r="E227" s="46"/>
      <c r="F227" s="46"/>
      <c r="G227" s="70"/>
      <c r="H227" s="49"/>
      <c r="K227" s="46"/>
      <c r="L227" s="46"/>
      <c r="M227" s="46"/>
      <c r="N227" s="46"/>
      <c r="O227" s="46"/>
      <c r="P227" s="70"/>
      <c r="Q227" s="54"/>
      <c r="Y227" s="77"/>
      <c r="Z227" s="56"/>
    </row>
    <row r="228" spans="2:26" s="44" customFormat="1" ht="9" x14ac:dyDescent="0.15">
      <c r="B228" s="46"/>
      <c r="C228" s="46"/>
      <c r="D228" s="46"/>
      <c r="E228" s="46"/>
      <c r="F228" s="46"/>
      <c r="G228" s="70"/>
      <c r="H228" s="49"/>
      <c r="K228" s="46"/>
      <c r="L228" s="46"/>
      <c r="M228" s="46"/>
      <c r="N228" s="46"/>
      <c r="O228" s="46"/>
      <c r="P228" s="70"/>
      <c r="Q228" s="54"/>
      <c r="Y228" s="77"/>
      <c r="Z228" s="56"/>
    </row>
    <row r="229" spans="2:26" s="44" customFormat="1" ht="9" x14ac:dyDescent="0.15">
      <c r="B229" s="46"/>
      <c r="C229" s="46"/>
      <c r="D229" s="46"/>
      <c r="E229" s="46"/>
      <c r="F229" s="46"/>
      <c r="G229" s="70"/>
      <c r="H229" s="49"/>
      <c r="K229" s="46"/>
      <c r="L229" s="46"/>
      <c r="M229" s="46"/>
      <c r="N229" s="46"/>
      <c r="O229" s="46"/>
      <c r="P229" s="70"/>
      <c r="Q229" s="54"/>
      <c r="Y229" s="77"/>
      <c r="Z229" s="56"/>
    </row>
    <row r="230" spans="2:26" s="44" customFormat="1" ht="9" x14ac:dyDescent="0.15">
      <c r="B230" s="46"/>
      <c r="C230" s="46"/>
      <c r="D230" s="46"/>
      <c r="E230" s="46"/>
      <c r="F230" s="46"/>
      <c r="G230" s="70"/>
      <c r="H230" s="49"/>
      <c r="K230" s="46"/>
      <c r="L230" s="46"/>
      <c r="M230" s="46"/>
      <c r="N230" s="46"/>
      <c r="O230" s="46"/>
      <c r="P230" s="70"/>
      <c r="Q230" s="54"/>
      <c r="Y230" s="77"/>
      <c r="Z230" s="56"/>
    </row>
    <row r="231" spans="2:26" s="44" customFormat="1" ht="9" x14ac:dyDescent="0.15">
      <c r="B231" s="46"/>
      <c r="C231" s="46"/>
      <c r="D231" s="46"/>
      <c r="E231" s="46"/>
      <c r="F231" s="46"/>
      <c r="G231" s="70"/>
      <c r="H231" s="49"/>
      <c r="K231" s="46"/>
      <c r="L231" s="46"/>
      <c r="M231" s="46"/>
      <c r="N231" s="46"/>
      <c r="O231" s="46"/>
      <c r="P231" s="70"/>
      <c r="Q231" s="54"/>
      <c r="Y231" s="77"/>
      <c r="Z231" s="56"/>
    </row>
    <row r="232" spans="2:26" s="44" customFormat="1" ht="9" x14ac:dyDescent="0.15">
      <c r="B232" s="46"/>
      <c r="C232" s="46"/>
      <c r="D232" s="46"/>
      <c r="E232" s="46"/>
      <c r="F232" s="46"/>
      <c r="G232" s="70"/>
      <c r="H232" s="49"/>
      <c r="K232" s="46"/>
      <c r="L232" s="46"/>
      <c r="M232" s="46"/>
      <c r="N232" s="46"/>
      <c r="O232" s="46"/>
      <c r="P232" s="70"/>
      <c r="Q232" s="54"/>
      <c r="Y232" s="77"/>
      <c r="Z232" s="56"/>
    </row>
    <row r="233" spans="2:26" s="44" customFormat="1" ht="9" x14ac:dyDescent="0.15">
      <c r="B233" s="46"/>
      <c r="C233" s="46"/>
      <c r="D233" s="46"/>
      <c r="E233" s="46"/>
      <c r="F233" s="46"/>
      <c r="G233" s="70"/>
      <c r="H233" s="49"/>
      <c r="K233" s="46"/>
      <c r="L233" s="46"/>
      <c r="M233" s="46"/>
      <c r="N233" s="46"/>
      <c r="O233" s="46"/>
      <c r="P233" s="70"/>
      <c r="Q233" s="54"/>
      <c r="Y233" s="77"/>
      <c r="Z233" s="56"/>
    </row>
    <row r="234" spans="2:26" s="44" customFormat="1" ht="9" x14ac:dyDescent="0.15">
      <c r="B234" s="46"/>
      <c r="C234" s="46"/>
      <c r="D234" s="46"/>
      <c r="E234" s="46"/>
      <c r="F234" s="46"/>
      <c r="G234" s="70"/>
      <c r="H234" s="49"/>
      <c r="K234" s="46"/>
      <c r="L234" s="46"/>
      <c r="M234" s="46"/>
      <c r="N234" s="46"/>
      <c r="O234" s="46"/>
      <c r="P234" s="70"/>
      <c r="Q234" s="54"/>
      <c r="Y234" s="77"/>
      <c r="Z234" s="56"/>
    </row>
    <row r="235" spans="2:26" s="44" customFormat="1" ht="9" x14ac:dyDescent="0.15">
      <c r="B235" s="46"/>
      <c r="C235" s="46"/>
      <c r="D235" s="46"/>
      <c r="E235" s="46"/>
      <c r="F235" s="46"/>
      <c r="G235" s="70"/>
      <c r="H235" s="49"/>
      <c r="K235" s="46"/>
      <c r="L235" s="46"/>
      <c r="M235" s="46"/>
      <c r="N235" s="46"/>
      <c r="O235" s="46"/>
      <c r="P235" s="70"/>
      <c r="Q235" s="54"/>
      <c r="Y235" s="77"/>
      <c r="Z235" s="56"/>
    </row>
    <row r="236" spans="2:26" s="44" customFormat="1" ht="9" x14ac:dyDescent="0.15">
      <c r="B236" s="46"/>
      <c r="C236" s="46"/>
      <c r="D236" s="46"/>
      <c r="E236" s="46"/>
      <c r="F236" s="46"/>
      <c r="G236" s="70"/>
      <c r="H236" s="49"/>
      <c r="K236" s="46"/>
      <c r="L236" s="46"/>
      <c r="M236" s="46"/>
      <c r="N236" s="46"/>
      <c r="O236" s="46"/>
      <c r="P236" s="70"/>
      <c r="Q236" s="54"/>
      <c r="Y236" s="77"/>
      <c r="Z236" s="56"/>
    </row>
    <row r="237" spans="2:26" s="44" customFormat="1" ht="9" x14ac:dyDescent="0.15">
      <c r="B237" s="46"/>
      <c r="C237" s="46"/>
      <c r="D237" s="46"/>
      <c r="E237" s="46"/>
      <c r="F237" s="46"/>
      <c r="G237" s="70"/>
      <c r="H237" s="49"/>
      <c r="K237" s="46"/>
      <c r="L237" s="46"/>
      <c r="M237" s="46"/>
      <c r="N237" s="46"/>
      <c r="O237" s="46"/>
      <c r="P237" s="70"/>
      <c r="Q237" s="54"/>
      <c r="Y237" s="77"/>
      <c r="Z237" s="56"/>
    </row>
    <row r="238" spans="2:26" s="44" customFormat="1" ht="9" x14ac:dyDescent="0.15">
      <c r="B238" s="46"/>
      <c r="C238" s="46"/>
      <c r="D238" s="46"/>
      <c r="E238" s="46"/>
      <c r="F238" s="46"/>
      <c r="G238" s="70"/>
      <c r="H238" s="49"/>
      <c r="K238" s="46"/>
      <c r="L238" s="46"/>
      <c r="M238" s="46"/>
      <c r="N238" s="46"/>
      <c r="O238" s="46"/>
      <c r="P238" s="70"/>
      <c r="Q238" s="54"/>
      <c r="Y238" s="77"/>
      <c r="Z238" s="56"/>
    </row>
    <row r="239" spans="2:26" s="44" customFormat="1" ht="9" x14ac:dyDescent="0.15">
      <c r="B239" s="46"/>
      <c r="C239" s="46"/>
      <c r="D239" s="46"/>
      <c r="E239" s="46"/>
      <c r="F239" s="46"/>
      <c r="G239" s="70"/>
      <c r="H239" s="49"/>
      <c r="K239" s="46"/>
      <c r="L239" s="46"/>
      <c r="M239" s="46"/>
      <c r="N239" s="46"/>
      <c r="O239" s="46"/>
      <c r="P239" s="70"/>
      <c r="Q239" s="54"/>
      <c r="Y239" s="77"/>
      <c r="Z239" s="56"/>
    </row>
    <row r="240" spans="2:26" s="44" customFormat="1" ht="9" x14ac:dyDescent="0.15">
      <c r="B240" s="46"/>
      <c r="C240" s="46"/>
      <c r="D240" s="46"/>
      <c r="E240" s="46"/>
      <c r="F240" s="46"/>
      <c r="G240" s="70"/>
      <c r="H240" s="49"/>
      <c r="K240" s="46"/>
      <c r="L240" s="46"/>
      <c r="M240" s="46"/>
      <c r="N240" s="46"/>
      <c r="O240" s="46"/>
      <c r="P240" s="70"/>
      <c r="Q240" s="54"/>
      <c r="Y240" s="77"/>
      <c r="Z240" s="56"/>
    </row>
    <row r="241" spans="2:26" s="44" customFormat="1" ht="9" x14ac:dyDescent="0.15">
      <c r="B241" s="46"/>
      <c r="C241" s="46"/>
      <c r="D241" s="46"/>
      <c r="E241" s="46"/>
      <c r="F241" s="46"/>
      <c r="G241" s="70"/>
      <c r="H241" s="49"/>
      <c r="K241" s="46"/>
      <c r="L241" s="46"/>
      <c r="M241" s="46"/>
      <c r="N241" s="46"/>
      <c r="O241" s="46"/>
      <c r="P241" s="70"/>
      <c r="Q241" s="54"/>
      <c r="Y241" s="77"/>
      <c r="Z241" s="56"/>
    </row>
    <row r="242" spans="2:26" s="44" customFormat="1" ht="9" x14ac:dyDescent="0.15">
      <c r="B242" s="46"/>
      <c r="C242" s="46"/>
      <c r="D242" s="46"/>
      <c r="E242" s="46"/>
      <c r="F242" s="46"/>
      <c r="G242" s="70"/>
      <c r="H242" s="49"/>
      <c r="K242" s="46"/>
      <c r="L242" s="46"/>
      <c r="M242" s="46"/>
      <c r="N242" s="46"/>
      <c r="O242" s="46"/>
      <c r="P242" s="70"/>
      <c r="Q242" s="54"/>
      <c r="Y242" s="77"/>
      <c r="Z242" s="56"/>
    </row>
    <row r="243" spans="2:26" s="44" customFormat="1" ht="9" x14ac:dyDescent="0.15">
      <c r="B243" s="46"/>
      <c r="C243" s="46"/>
      <c r="D243" s="46"/>
      <c r="E243" s="46"/>
      <c r="F243" s="46"/>
      <c r="G243" s="70"/>
      <c r="H243" s="49"/>
      <c r="K243" s="46"/>
      <c r="L243" s="46"/>
      <c r="M243" s="46"/>
      <c r="N243" s="46"/>
      <c r="O243" s="46"/>
      <c r="P243" s="70"/>
      <c r="Q243" s="54"/>
      <c r="Y243" s="77"/>
      <c r="Z243" s="56"/>
    </row>
    <row r="244" spans="2:26" s="44" customFormat="1" ht="9" x14ac:dyDescent="0.15">
      <c r="B244" s="46"/>
      <c r="C244" s="46"/>
      <c r="D244" s="46"/>
      <c r="E244" s="46"/>
      <c r="F244" s="46"/>
      <c r="G244" s="70"/>
      <c r="H244" s="49"/>
      <c r="K244" s="46"/>
      <c r="L244" s="46"/>
      <c r="M244" s="46"/>
      <c r="N244" s="46"/>
      <c r="O244" s="46"/>
      <c r="P244" s="70"/>
      <c r="Q244" s="54"/>
      <c r="Y244" s="77"/>
      <c r="Z244" s="56"/>
    </row>
    <row r="245" spans="2:26" s="44" customFormat="1" ht="9" x14ac:dyDescent="0.15">
      <c r="B245" s="46"/>
      <c r="C245" s="46"/>
      <c r="D245" s="46"/>
      <c r="E245" s="46"/>
      <c r="F245" s="46"/>
      <c r="G245" s="70"/>
      <c r="H245" s="49"/>
      <c r="K245" s="46"/>
      <c r="L245" s="46"/>
      <c r="M245" s="46"/>
      <c r="N245" s="46"/>
      <c r="O245" s="46"/>
      <c r="P245" s="70"/>
      <c r="Q245" s="54"/>
      <c r="Y245" s="77"/>
      <c r="Z245" s="56"/>
    </row>
    <row r="246" spans="2:26" s="44" customFormat="1" ht="9" x14ac:dyDescent="0.15">
      <c r="B246" s="46"/>
      <c r="C246" s="46"/>
      <c r="D246" s="46"/>
      <c r="E246" s="46"/>
      <c r="F246" s="46"/>
      <c r="G246" s="70"/>
      <c r="H246" s="49"/>
      <c r="K246" s="46"/>
      <c r="L246" s="46"/>
      <c r="M246" s="46"/>
      <c r="N246" s="46"/>
      <c r="O246" s="46"/>
      <c r="P246" s="70"/>
      <c r="Q246" s="54"/>
      <c r="Y246" s="77"/>
      <c r="Z246" s="56"/>
    </row>
    <row r="247" spans="2:26" s="44" customFormat="1" ht="9" x14ac:dyDescent="0.15">
      <c r="B247" s="46"/>
      <c r="C247" s="46"/>
      <c r="D247" s="46"/>
      <c r="E247" s="46"/>
      <c r="F247" s="46"/>
      <c r="G247" s="70"/>
      <c r="H247" s="49"/>
      <c r="K247" s="46"/>
      <c r="L247" s="46"/>
      <c r="M247" s="46"/>
      <c r="N247" s="46"/>
      <c r="O247" s="46"/>
      <c r="P247" s="70"/>
      <c r="Q247" s="54"/>
      <c r="Y247" s="77"/>
      <c r="Z247" s="56"/>
    </row>
    <row r="248" spans="2:26" s="44" customFormat="1" ht="9" x14ac:dyDescent="0.15">
      <c r="B248" s="46"/>
      <c r="C248" s="46"/>
      <c r="D248" s="46"/>
      <c r="E248" s="46"/>
      <c r="F248" s="46"/>
      <c r="G248" s="70"/>
      <c r="H248" s="49"/>
      <c r="K248" s="46"/>
      <c r="L248" s="46"/>
      <c r="M248" s="46"/>
      <c r="N248" s="46"/>
      <c r="O248" s="46"/>
      <c r="P248" s="70"/>
      <c r="Q248" s="54"/>
      <c r="Y248" s="77"/>
      <c r="Z248" s="56"/>
    </row>
    <row r="249" spans="2:26" s="44" customFormat="1" ht="9" x14ac:dyDescent="0.15">
      <c r="B249" s="46"/>
      <c r="C249" s="46"/>
      <c r="D249" s="46"/>
      <c r="E249" s="46"/>
      <c r="F249" s="46"/>
      <c r="G249" s="70"/>
      <c r="H249" s="49"/>
      <c r="K249" s="46"/>
      <c r="L249" s="46"/>
      <c r="M249" s="46"/>
      <c r="N249" s="46"/>
      <c r="O249" s="46"/>
      <c r="P249" s="70"/>
      <c r="Q249" s="54"/>
      <c r="Y249" s="77"/>
      <c r="Z249" s="56"/>
    </row>
    <row r="250" spans="2:26" s="44" customFormat="1" ht="9" x14ac:dyDescent="0.15">
      <c r="B250" s="46"/>
      <c r="C250" s="46"/>
      <c r="D250" s="46"/>
      <c r="E250" s="46"/>
      <c r="F250" s="46"/>
      <c r="G250" s="70"/>
      <c r="H250" s="49"/>
      <c r="K250" s="46"/>
      <c r="L250" s="46"/>
      <c r="M250" s="46"/>
      <c r="N250" s="46"/>
      <c r="O250" s="46"/>
      <c r="P250" s="70"/>
      <c r="Q250" s="54"/>
      <c r="Y250" s="77"/>
      <c r="Z250" s="56"/>
    </row>
    <row r="251" spans="2:26" s="89" customFormat="1" ht="12" x14ac:dyDescent="0.2">
      <c r="B251" s="86"/>
      <c r="C251" s="86"/>
      <c r="D251" s="86"/>
      <c r="E251" s="86"/>
      <c r="F251" s="86"/>
      <c r="G251" s="87"/>
      <c r="H251" s="88"/>
      <c r="K251" s="86"/>
      <c r="L251" s="86"/>
      <c r="M251" s="86"/>
      <c r="N251" s="86"/>
      <c r="O251" s="86"/>
      <c r="P251" s="87"/>
      <c r="Q251" s="90"/>
      <c r="Y251" s="91"/>
      <c r="Z251" s="92"/>
    </row>
    <row r="252" spans="2:26" s="89" customFormat="1" ht="12" x14ac:dyDescent="0.2">
      <c r="B252" s="86"/>
      <c r="C252" s="86"/>
      <c r="D252" s="86"/>
      <c r="E252" s="86"/>
      <c r="F252" s="86"/>
      <c r="G252" s="87"/>
      <c r="H252" s="88"/>
      <c r="K252" s="86"/>
      <c r="L252" s="86"/>
      <c r="M252" s="86"/>
      <c r="N252" s="86"/>
      <c r="O252" s="86"/>
      <c r="P252" s="87"/>
      <c r="Q252" s="90"/>
      <c r="Y252" s="91"/>
      <c r="Z252" s="92"/>
    </row>
    <row r="253" spans="2:26" s="89" customFormat="1" ht="12" x14ac:dyDescent="0.2">
      <c r="B253" s="86"/>
      <c r="C253" s="86"/>
      <c r="D253" s="86"/>
      <c r="E253" s="86"/>
      <c r="F253" s="86"/>
      <c r="G253" s="87"/>
      <c r="H253" s="88"/>
      <c r="K253" s="86"/>
      <c r="L253" s="86"/>
      <c r="M253" s="86"/>
      <c r="N253" s="86"/>
      <c r="O253" s="86"/>
      <c r="P253" s="87"/>
      <c r="Q253" s="90"/>
      <c r="Y253" s="91"/>
      <c r="Z253" s="92"/>
    </row>
    <row r="254" spans="2:26" s="89" customFormat="1" ht="12" x14ac:dyDescent="0.2">
      <c r="B254" s="86"/>
      <c r="C254" s="86"/>
      <c r="D254" s="86"/>
      <c r="E254" s="86"/>
      <c r="F254" s="86"/>
      <c r="G254" s="87"/>
      <c r="H254" s="88"/>
      <c r="K254" s="86"/>
      <c r="L254" s="86"/>
      <c r="M254" s="86"/>
      <c r="N254" s="86"/>
      <c r="O254" s="86"/>
      <c r="P254" s="87"/>
      <c r="Q254" s="90"/>
      <c r="Y254" s="91"/>
      <c r="Z254" s="92"/>
    </row>
    <row r="255" spans="2:26" s="89" customFormat="1" ht="12" x14ac:dyDescent="0.2">
      <c r="B255" s="86"/>
      <c r="C255" s="86"/>
      <c r="D255" s="86"/>
      <c r="E255" s="86"/>
      <c r="F255" s="86"/>
      <c r="G255" s="87"/>
      <c r="H255" s="88"/>
      <c r="K255" s="86"/>
      <c r="L255" s="86"/>
      <c r="M255" s="86"/>
      <c r="N255" s="86"/>
      <c r="O255" s="86"/>
      <c r="P255" s="87"/>
      <c r="Q255" s="90"/>
      <c r="Y255" s="91"/>
      <c r="Z255" s="92"/>
    </row>
    <row r="256" spans="2:26" s="89" customFormat="1" ht="12" x14ac:dyDescent="0.2">
      <c r="B256" s="86"/>
      <c r="C256" s="86"/>
      <c r="D256" s="86"/>
      <c r="E256" s="86"/>
      <c r="F256" s="86"/>
      <c r="G256" s="87"/>
      <c r="H256" s="88"/>
      <c r="K256" s="86"/>
      <c r="L256" s="86"/>
      <c r="M256" s="86"/>
      <c r="N256" s="86"/>
      <c r="O256" s="86"/>
      <c r="P256" s="87"/>
      <c r="Q256" s="90"/>
      <c r="Y256" s="91"/>
      <c r="Z256" s="92"/>
    </row>
    <row r="257" spans="2:26" s="89" customFormat="1" ht="12" x14ac:dyDescent="0.2">
      <c r="B257" s="86"/>
      <c r="C257" s="86"/>
      <c r="D257" s="86"/>
      <c r="E257" s="86"/>
      <c r="F257" s="86"/>
      <c r="G257" s="87"/>
      <c r="H257" s="88"/>
      <c r="K257" s="86"/>
      <c r="L257" s="86"/>
      <c r="M257" s="86"/>
      <c r="N257" s="86"/>
      <c r="O257" s="86"/>
      <c r="P257" s="87"/>
      <c r="Q257" s="90"/>
      <c r="Y257" s="91"/>
      <c r="Z257" s="92"/>
    </row>
    <row r="258" spans="2:26" s="89" customFormat="1" ht="12" x14ac:dyDescent="0.2">
      <c r="B258" s="86"/>
      <c r="C258" s="86"/>
      <c r="D258" s="86"/>
      <c r="E258" s="86"/>
      <c r="F258" s="86"/>
      <c r="G258" s="87"/>
      <c r="H258" s="88"/>
      <c r="K258" s="86"/>
      <c r="L258" s="86"/>
      <c r="M258" s="86"/>
      <c r="N258" s="86"/>
      <c r="O258" s="86"/>
      <c r="P258" s="87"/>
      <c r="Q258" s="90"/>
      <c r="Y258" s="91"/>
      <c r="Z258" s="92"/>
    </row>
  </sheetData>
  <sortState xmlns:xlrd2="http://schemas.microsoft.com/office/spreadsheetml/2017/richdata2" ref="J21:Q34">
    <sortCondition ref="P21:P34"/>
  </sortState>
  <pageMargins left="0.2" right="0.2" top="0.75" bottom="0.75" header="0.3" footer="0.3"/>
  <pageSetup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A76B-061A-4770-89A4-A6EC0F4430B9}">
  <dimension ref="A1:Z54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81" bestFit="1" customWidth="1"/>
    <col min="8" max="8" width="8.7109375" style="64" bestFit="1" customWidth="1"/>
    <col min="9" max="9" width="7.7109375" style="61" customWidth="1"/>
    <col min="10" max="10" width="8.7109375" style="61" bestFit="1" customWidth="1"/>
    <col min="11" max="15" width="3.140625" style="62" customWidth="1"/>
    <col min="16" max="16" width="4" style="81" bestFit="1" customWidth="1"/>
    <col min="17" max="17" width="8.7109375" style="65" bestFit="1" customWidth="1"/>
    <col min="18" max="18" width="7.7109375" style="61" customWidth="1"/>
    <col min="19" max="19" width="11" style="61" bestFit="1" customWidth="1"/>
    <col min="20" max="24" width="3.140625" style="61" customWidth="1"/>
    <col min="25" max="25" width="4" style="82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8.710937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1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8.710937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1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8.710937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1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8.710937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1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8.710937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1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8.710937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1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8.710937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1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8.710937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1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8.710937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1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8.710937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1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8.710937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1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8.710937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1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8.710937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1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8.710937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1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8.710937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1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8.710937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1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8.710937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1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8.710937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1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8.710937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1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8.710937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1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8.710937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1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8.710937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1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8.710937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1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8.710937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1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8.710937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1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8.710937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1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8.710937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1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8.710937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1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8.710937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1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8.710937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1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8.710937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1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8.710937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1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8.710937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1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8.710937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1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8.710937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1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8.710937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1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8.710937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1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8.710937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1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8.710937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1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8.710937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1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8.710937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1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8.710937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1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8.710937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1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8.710937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1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8.710937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1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8.710937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1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8.710937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1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8.710937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1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8.710937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1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8.710937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1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8.710937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1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8.710937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1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8.710937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1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8.710937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1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8.710937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1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8.710937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1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8.710937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1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8.710937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1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8.710937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1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8.710937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1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8.710937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1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8.710937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1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8.710937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1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0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68" t="s">
        <v>73</v>
      </c>
      <c r="H1" s="43" t="s">
        <v>164</v>
      </c>
      <c r="J1" s="40" t="s">
        <v>52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68" t="s">
        <v>73</v>
      </c>
      <c r="Q1" s="43" t="s">
        <v>164</v>
      </c>
      <c r="S1" s="40" t="s">
        <v>16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68" t="s">
        <v>73</v>
      </c>
      <c r="Z1" s="43" t="s">
        <v>164</v>
      </c>
    </row>
    <row r="2" spans="1:26" s="44" customFormat="1" ht="9" x14ac:dyDescent="0.15">
      <c r="A2" s="44" t="s">
        <v>165</v>
      </c>
      <c r="B2" s="46">
        <v>2</v>
      </c>
      <c r="C2" s="46">
        <v>11</v>
      </c>
      <c r="D2" s="46">
        <v>9</v>
      </c>
      <c r="E2" s="69"/>
      <c r="F2" s="47">
        <f t="shared" ref="F2:F15" si="0">SUM(B2:E2)</f>
        <v>22</v>
      </c>
      <c r="G2" s="70">
        <v>2</v>
      </c>
      <c r="H2" s="49">
        <f t="shared" ref="H2:H15" si="1">F2/G2</f>
        <v>11</v>
      </c>
      <c r="J2" s="44" t="s">
        <v>179</v>
      </c>
      <c r="K2" s="46">
        <v>0</v>
      </c>
      <c r="L2" s="69"/>
      <c r="M2" s="69"/>
      <c r="N2" s="69"/>
      <c r="O2" s="47">
        <f t="shared" ref="O2:O15" si="2">SUM(K2:N2)</f>
        <v>0</v>
      </c>
      <c r="P2" s="70">
        <v>1</v>
      </c>
      <c r="Q2" s="49">
        <f t="shared" ref="Q2:Q15" si="3">O2/P2</f>
        <v>0</v>
      </c>
      <c r="S2" s="44" t="s">
        <v>175</v>
      </c>
      <c r="T2" s="46">
        <v>1</v>
      </c>
      <c r="U2" s="46">
        <v>8</v>
      </c>
      <c r="V2" s="46">
        <v>1</v>
      </c>
      <c r="W2" s="69"/>
      <c r="X2" s="47">
        <f t="shared" ref="X2:X15" si="4">SUM(T2:W2)</f>
        <v>10</v>
      </c>
      <c r="Y2" s="70">
        <v>1</v>
      </c>
      <c r="Z2" s="49">
        <f t="shared" ref="Z2:Z15" si="5">X2/Y2</f>
        <v>10</v>
      </c>
    </row>
    <row r="3" spans="1:26" s="44" customFormat="1" ht="9" x14ac:dyDescent="0.15">
      <c r="A3" s="44" t="s">
        <v>129</v>
      </c>
      <c r="B3" s="46">
        <v>0</v>
      </c>
      <c r="C3" s="69"/>
      <c r="D3" s="69"/>
      <c r="E3" s="69"/>
      <c r="F3" s="47">
        <f t="shared" si="0"/>
        <v>0</v>
      </c>
      <c r="G3" s="70">
        <v>2</v>
      </c>
      <c r="H3" s="49">
        <f t="shared" si="1"/>
        <v>0</v>
      </c>
      <c r="J3" s="44" t="s">
        <v>54</v>
      </c>
      <c r="K3" s="46">
        <v>1</v>
      </c>
      <c r="L3" s="69"/>
      <c r="M3" s="69"/>
      <c r="N3" s="69"/>
      <c r="O3" s="47">
        <f t="shared" si="2"/>
        <v>1</v>
      </c>
      <c r="P3" s="70">
        <v>2</v>
      </c>
      <c r="Q3" s="49">
        <f t="shared" si="3"/>
        <v>0.5</v>
      </c>
      <c r="S3" s="44" t="s">
        <v>84</v>
      </c>
      <c r="T3" s="69"/>
      <c r="U3" s="46">
        <v>6</v>
      </c>
      <c r="V3" s="46">
        <v>0</v>
      </c>
      <c r="W3" s="46">
        <v>8</v>
      </c>
      <c r="X3" s="47">
        <f t="shared" si="4"/>
        <v>14</v>
      </c>
      <c r="Y3" s="70">
        <v>2</v>
      </c>
      <c r="Z3" s="49">
        <f t="shared" si="5"/>
        <v>7</v>
      </c>
    </row>
    <row r="4" spans="1:26" s="44" customFormat="1" ht="9" x14ac:dyDescent="0.15">
      <c r="A4" s="44" t="s">
        <v>173</v>
      </c>
      <c r="B4" s="46">
        <v>0</v>
      </c>
      <c r="C4" s="46">
        <v>0</v>
      </c>
      <c r="D4" s="69"/>
      <c r="E4" s="69"/>
      <c r="F4" s="47">
        <f t="shared" si="0"/>
        <v>0</v>
      </c>
      <c r="G4" s="70">
        <v>2</v>
      </c>
      <c r="H4" s="49">
        <f t="shared" si="1"/>
        <v>0</v>
      </c>
      <c r="J4" s="44" t="s">
        <v>8</v>
      </c>
      <c r="K4" s="46">
        <v>1</v>
      </c>
      <c r="L4" s="46">
        <v>2</v>
      </c>
      <c r="M4" s="46">
        <v>0</v>
      </c>
      <c r="N4" s="46">
        <v>0</v>
      </c>
      <c r="O4" s="47">
        <f t="shared" si="2"/>
        <v>3</v>
      </c>
      <c r="P4" s="70">
        <v>2</v>
      </c>
      <c r="Q4" s="49">
        <f t="shared" si="3"/>
        <v>1.5</v>
      </c>
      <c r="S4" s="44" t="s">
        <v>181</v>
      </c>
      <c r="T4" s="69"/>
      <c r="U4" s="46">
        <v>5</v>
      </c>
      <c r="V4" s="46">
        <v>2</v>
      </c>
      <c r="W4" s="69"/>
      <c r="X4" s="47">
        <f t="shared" si="4"/>
        <v>7</v>
      </c>
      <c r="Y4" s="70">
        <v>2</v>
      </c>
      <c r="Z4" s="49">
        <f t="shared" si="5"/>
        <v>3.5</v>
      </c>
    </row>
    <row r="5" spans="1:26" s="44" customFormat="1" ht="9" x14ac:dyDescent="0.15">
      <c r="A5" s="44" t="s">
        <v>161</v>
      </c>
      <c r="B5" s="46">
        <v>0</v>
      </c>
      <c r="C5" s="69"/>
      <c r="D5" s="69"/>
      <c r="E5" s="69"/>
      <c r="F5" s="47">
        <f t="shared" si="0"/>
        <v>0</v>
      </c>
      <c r="G5" s="70">
        <v>2</v>
      </c>
      <c r="H5" s="49">
        <f t="shared" si="1"/>
        <v>0</v>
      </c>
      <c r="J5" s="44" t="s">
        <v>174</v>
      </c>
      <c r="K5" s="46">
        <v>15</v>
      </c>
      <c r="L5" s="69"/>
      <c r="M5" s="69"/>
      <c r="N5" s="69"/>
      <c r="O5" s="47">
        <f t="shared" si="2"/>
        <v>15</v>
      </c>
      <c r="P5" s="70">
        <v>2</v>
      </c>
      <c r="Q5" s="49">
        <f t="shared" si="3"/>
        <v>7.5</v>
      </c>
      <c r="S5" s="44" t="s">
        <v>55</v>
      </c>
      <c r="T5" s="46">
        <v>5</v>
      </c>
      <c r="U5" s="46">
        <v>4</v>
      </c>
      <c r="V5" s="46">
        <v>5</v>
      </c>
      <c r="W5" s="69"/>
      <c r="X5" s="47">
        <f t="shared" si="4"/>
        <v>14</v>
      </c>
      <c r="Y5" s="70">
        <v>2</v>
      </c>
      <c r="Z5" s="49">
        <f t="shared" si="5"/>
        <v>7</v>
      </c>
    </row>
    <row r="6" spans="1:26" s="44" customFormat="1" ht="9" x14ac:dyDescent="0.15">
      <c r="A6" s="44" t="s">
        <v>178</v>
      </c>
      <c r="B6" s="69"/>
      <c r="C6" s="46">
        <v>9</v>
      </c>
      <c r="D6" s="46">
        <v>0</v>
      </c>
      <c r="E6" s="69"/>
      <c r="F6" s="47">
        <f t="shared" si="0"/>
        <v>9</v>
      </c>
      <c r="G6" s="70">
        <v>2</v>
      </c>
      <c r="H6" s="49">
        <f t="shared" si="1"/>
        <v>4.5</v>
      </c>
      <c r="J6" s="44" t="s">
        <v>95</v>
      </c>
      <c r="K6" s="69"/>
      <c r="L6" s="46">
        <v>7</v>
      </c>
      <c r="M6" s="69"/>
      <c r="N6" s="69"/>
      <c r="O6" s="47">
        <f t="shared" si="2"/>
        <v>7</v>
      </c>
      <c r="P6" s="70">
        <v>3</v>
      </c>
      <c r="Q6" s="49">
        <f t="shared" si="3"/>
        <v>2.3333333333333335</v>
      </c>
      <c r="S6" s="44" t="s">
        <v>151</v>
      </c>
      <c r="T6" s="46">
        <v>0</v>
      </c>
      <c r="U6" s="69"/>
      <c r="V6" s="69"/>
      <c r="W6" s="69"/>
      <c r="X6" s="47">
        <f t="shared" si="4"/>
        <v>0</v>
      </c>
      <c r="Y6" s="70">
        <v>2</v>
      </c>
      <c r="Z6" s="49">
        <f t="shared" si="5"/>
        <v>0</v>
      </c>
    </row>
    <row r="7" spans="1:26" s="44" customFormat="1" ht="9" x14ac:dyDescent="0.15">
      <c r="A7" s="44" t="s">
        <v>120</v>
      </c>
      <c r="B7" s="46">
        <v>2</v>
      </c>
      <c r="C7" s="46">
        <v>8</v>
      </c>
      <c r="D7" s="69"/>
      <c r="E7" s="69"/>
      <c r="F7" s="47">
        <f t="shared" si="0"/>
        <v>10</v>
      </c>
      <c r="G7" s="70">
        <v>2</v>
      </c>
      <c r="H7" s="49">
        <f t="shared" si="1"/>
        <v>5</v>
      </c>
      <c r="J7" s="44" t="s">
        <v>144</v>
      </c>
      <c r="K7" s="46">
        <v>9</v>
      </c>
      <c r="L7" s="69"/>
      <c r="M7" s="69"/>
      <c r="N7" s="69"/>
      <c r="O7" s="47">
        <f t="shared" si="2"/>
        <v>9</v>
      </c>
      <c r="P7" s="70">
        <v>4</v>
      </c>
      <c r="Q7" s="49">
        <f t="shared" si="3"/>
        <v>2.25</v>
      </c>
      <c r="S7" s="44" t="s">
        <v>169</v>
      </c>
      <c r="T7" s="46">
        <v>8</v>
      </c>
      <c r="U7" s="69"/>
      <c r="V7" s="69"/>
      <c r="W7" s="69"/>
      <c r="X7" s="47">
        <f t="shared" si="4"/>
        <v>8</v>
      </c>
      <c r="Y7" s="70">
        <v>4</v>
      </c>
      <c r="Z7" s="49">
        <f t="shared" si="5"/>
        <v>2</v>
      </c>
    </row>
    <row r="8" spans="1:26" s="44" customFormat="1" ht="9" x14ac:dyDescent="0.15">
      <c r="A8" s="44" t="s">
        <v>118</v>
      </c>
      <c r="B8" s="46">
        <v>1</v>
      </c>
      <c r="C8" s="69"/>
      <c r="D8" s="69"/>
      <c r="E8" s="69"/>
      <c r="F8" s="47">
        <f t="shared" si="0"/>
        <v>1</v>
      </c>
      <c r="G8" s="70">
        <v>2</v>
      </c>
      <c r="H8" s="49">
        <f t="shared" si="1"/>
        <v>0.5</v>
      </c>
      <c r="J8" s="44" t="s">
        <v>44</v>
      </c>
      <c r="K8" s="46">
        <v>11</v>
      </c>
      <c r="L8" s="69"/>
      <c r="M8" s="69"/>
      <c r="N8" s="69"/>
      <c r="O8" s="47">
        <f t="shared" si="2"/>
        <v>11</v>
      </c>
      <c r="P8" s="70">
        <v>5</v>
      </c>
      <c r="Q8" s="49">
        <f t="shared" si="3"/>
        <v>2.2000000000000002</v>
      </c>
      <c r="S8" s="44" t="s">
        <v>172</v>
      </c>
      <c r="T8" s="46">
        <v>6</v>
      </c>
      <c r="U8" s="46">
        <v>8</v>
      </c>
      <c r="V8" s="46">
        <v>0</v>
      </c>
      <c r="W8" s="46">
        <v>1</v>
      </c>
      <c r="X8" s="47">
        <f t="shared" si="4"/>
        <v>15</v>
      </c>
      <c r="Y8" s="70">
        <v>4</v>
      </c>
      <c r="Z8" s="49">
        <f t="shared" si="5"/>
        <v>3.75</v>
      </c>
    </row>
    <row r="9" spans="1:26" s="44" customFormat="1" ht="9" x14ac:dyDescent="0.15">
      <c r="A9" s="44" t="s">
        <v>162</v>
      </c>
      <c r="B9" s="69"/>
      <c r="C9" s="46">
        <v>7</v>
      </c>
      <c r="D9" s="46">
        <v>6</v>
      </c>
      <c r="E9" s="46">
        <v>5</v>
      </c>
      <c r="F9" s="47">
        <f t="shared" si="0"/>
        <v>18</v>
      </c>
      <c r="G9" s="70">
        <v>3</v>
      </c>
      <c r="H9" s="49">
        <f t="shared" si="1"/>
        <v>6</v>
      </c>
      <c r="J9" s="44" t="s">
        <v>182</v>
      </c>
      <c r="K9" s="69"/>
      <c r="L9" s="71">
        <v>3</v>
      </c>
      <c r="M9" s="72"/>
      <c r="N9" s="72"/>
      <c r="O9" s="47">
        <f t="shared" si="2"/>
        <v>3</v>
      </c>
      <c r="P9" s="70">
        <v>5</v>
      </c>
      <c r="Q9" s="49">
        <f t="shared" si="3"/>
        <v>0.6</v>
      </c>
      <c r="S9" s="44" t="s">
        <v>166</v>
      </c>
      <c r="T9" s="46">
        <v>0</v>
      </c>
      <c r="U9" s="69"/>
      <c r="V9" s="69"/>
      <c r="W9" s="69"/>
      <c r="X9" s="47">
        <f t="shared" si="4"/>
        <v>0</v>
      </c>
      <c r="Y9" s="70">
        <v>5</v>
      </c>
      <c r="Z9" s="49">
        <f t="shared" si="5"/>
        <v>0</v>
      </c>
    </row>
    <row r="10" spans="1:26" s="44" customFormat="1" ht="9" x14ac:dyDescent="0.15">
      <c r="A10" s="44" t="s">
        <v>116</v>
      </c>
      <c r="B10" s="46">
        <v>4</v>
      </c>
      <c r="C10" s="69"/>
      <c r="D10" s="69"/>
      <c r="E10" s="69"/>
      <c r="F10" s="47">
        <f t="shared" si="0"/>
        <v>4</v>
      </c>
      <c r="G10" s="70">
        <v>5</v>
      </c>
      <c r="H10" s="49">
        <f t="shared" si="1"/>
        <v>0.8</v>
      </c>
      <c r="J10" s="44" t="s">
        <v>176</v>
      </c>
      <c r="K10" s="69"/>
      <c r="L10" s="46">
        <v>0</v>
      </c>
      <c r="M10" s="69"/>
      <c r="N10" s="69"/>
      <c r="O10" s="47">
        <f t="shared" si="2"/>
        <v>0</v>
      </c>
      <c r="P10" s="70">
        <v>6</v>
      </c>
      <c r="Q10" s="49">
        <f t="shared" si="3"/>
        <v>0</v>
      </c>
      <c r="S10" s="44" t="s">
        <v>7</v>
      </c>
      <c r="T10" s="46">
        <v>1</v>
      </c>
      <c r="U10" s="46">
        <v>9</v>
      </c>
      <c r="V10" s="46">
        <v>7</v>
      </c>
      <c r="W10" s="46">
        <v>7</v>
      </c>
      <c r="X10" s="47">
        <f t="shared" si="4"/>
        <v>24</v>
      </c>
      <c r="Y10" s="70">
        <v>6</v>
      </c>
      <c r="Z10" s="49">
        <f t="shared" si="5"/>
        <v>4</v>
      </c>
    </row>
    <row r="11" spans="1:26" s="44" customFormat="1" ht="9" x14ac:dyDescent="0.15">
      <c r="A11" s="44" t="s">
        <v>167</v>
      </c>
      <c r="B11" s="46">
        <v>2</v>
      </c>
      <c r="C11" s="69"/>
      <c r="D11" s="69"/>
      <c r="E11" s="69"/>
      <c r="F11" s="47">
        <f t="shared" si="0"/>
        <v>2</v>
      </c>
      <c r="G11" s="70">
        <v>7</v>
      </c>
      <c r="H11" s="49">
        <f t="shared" si="1"/>
        <v>0.2857142857142857</v>
      </c>
      <c r="J11" s="44" t="s">
        <v>98</v>
      </c>
      <c r="K11" s="69"/>
      <c r="L11" s="46">
        <v>5</v>
      </c>
      <c r="M11" s="69"/>
      <c r="N11" s="69"/>
      <c r="O11" s="47">
        <f t="shared" si="2"/>
        <v>5</v>
      </c>
      <c r="P11" s="70">
        <v>7</v>
      </c>
      <c r="Q11" s="49">
        <f t="shared" si="3"/>
        <v>0.7142857142857143</v>
      </c>
      <c r="S11" s="44" t="s">
        <v>177</v>
      </c>
      <c r="T11" s="69"/>
      <c r="U11" s="46">
        <v>0</v>
      </c>
      <c r="V11" s="69"/>
      <c r="W11" s="69"/>
      <c r="X11" s="47">
        <f t="shared" si="4"/>
        <v>0</v>
      </c>
      <c r="Y11" s="70">
        <v>7</v>
      </c>
      <c r="Z11" s="49">
        <f t="shared" si="5"/>
        <v>0</v>
      </c>
    </row>
    <row r="12" spans="1:26" s="44" customFormat="1" ht="9" x14ac:dyDescent="0.15">
      <c r="A12" s="44" t="s">
        <v>86</v>
      </c>
      <c r="B12" s="69"/>
      <c r="C12" s="46">
        <v>7</v>
      </c>
      <c r="D12" s="69"/>
      <c r="E12" s="69"/>
      <c r="F12" s="47">
        <f t="shared" si="0"/>
        <v>7</v>
      </c>
      <c r="G12" s="70">
        <v>7</v>
      </c>
      <c r="H12" s="49">
        <f t="shared" si="1"/>
        <v>1</v>
      </c>
      <c r="J12" s="44" t="s">
        <v>43</v>
      </c>
      <c r="K12" s="69"/>
      <c r="L12" s="46">
        <v>0</v>
      </c>
      <c r="M12" s="69"/>
      <c r="N12" s="69"/>
      <c r="O12" s="47">
        <f t="shared" si="2"/>
        <v>0</v>
      </c>
      <c r="P12" s="70">
        <v>7</v>
      </c>
      <c r="Q12" s="49">
        <f t="shared" si="3"/>
        <v>0</v>
      </c>
      <c r="S12" s="44" t="s">
        <v>180</v>
      </c>
      <c r="T12" s="69"/>
      <c r="U12" s="46">
        <v>1</v>
      </c>
      <c r="V12" s="69"/>
      <c r="W12" s="69"/>
      <c r="X12" s="47">
        <f t="shared" si="4"/>
        <v>1</v>
      </c>
      <c r="Y12" s="70">
        <v>8</v>
      </c>
      <c r="Z12" s="49">
        <f t="shared" si="5"/>
        <v>0.125</v>
      </c>
    </row>
    <row r="13" spans="1:26" s="44" customFormat="1" ht="9" x14ac:dyDescent="0.15">
      <c r="A13" s="44" t="s">
        <v>121</v>
      </c>
      <c r="B13" s="46">
        <v>8</v>
      </c>
      <c r="C13" s="46">
        <v>7</v>
      </c>
      <c r="D13" s="69"/>
      <c r="E13" s="69"/>
      <c r="F13" s="47">
        <f t="shared" si="0"/>
        <v>15</v>
      </c>
      <c r="G13" s="70">
        <v>9</v>
      </c>
      <c r="H13" s="49">
        <f t="shared" si="1"/>
        <v>1.6666666666666667</v>
      </c>
      <c r="J13" s="44" t="s">
        <v>85</v>
      </c>
      <c r="K13" s="46">
        <v>7</v>
      </c>
      <c r="L13" s="46">
        <v>0</v>
      </c>
      <c r="M13" s="69"/>
      <c r="N13" s="69"/>
      <c r="O13" s="47">
        <f t="shared" si="2"/>
        <v>7</v>
      </c>
      <c r="P13" s="70">
        <v>8</v>
      </c>
      <c r="Q13" s="49">
        <f t="shared" si="3"/>
        <v>0.875</v>
      </c>
      <c r="S13" s="44" t="s">
        <v>168</v>
      </c>
      <c r="T13" s="69"/>
      <c r="U13" s="46">
        <v>13</v>
      </c>
      <c r="V13" s="46">
        <v>11</v>
      </c>
      <c r="W13" s="46">
        <v>7</v>
      </c>
      <c r="X13" s="47">
        <f t="shared" si="4"/>
        <v>31</v>
      </c>
      <c r="Y13" s="70">
        <v>9</v>
      </c>
      <c r="Z13" s="49">
        <f t="shared" si="5"/>
        <v>3.4444444444444446</v>
      </c>
    </row>
    <row r="14" spans="1:26" s="44" customFormat="1" ht="9" x14ac:dyDescent="0.15">
      <c r="A14" s="44" t="s">
        <v>171</v>
      </c>
      <c r="B14" s="69"/>
      <c r="C14" s="46">
        <v>0</v>
      </c>
      <c r="D14" s="46">
        <v>0</v>
      </c>
      <c r="E14" s="46">
        <v>8</v>
      </c>
      <c r="F14" s="47">
        <f t="shared" si="0"/>
        <v>8</v>
      </c>
      <c r="G14" s="70">
        <v>11</v>
      </c>
      <c r="H14" s="49">
        <f t="shared" si="1"/>
        <v>0.72727272727272729</v>
      </c>
      <c r="J14" s="44" t="s">
        <v>30</v>
      </c>
      <c r="K14" s="46">
        <v>6</v>
      </c>
      <c r="L14" s="69"/>
      <c r="M14" s="69"/>
      <c r="N14" s="69"/>
      <c r="O14" s="47">
        <f t="shared" si="2"/>
        <v>6</v>
      </c>
      <c r="P14" s="70">
        <v>11</v>
      </c>
      <c r="Q14" s="49">
        <f t="shared" si="3"/>
        <v>0.54545454545454541</v>
      </c>
      <c r="S14" s="44" t="s">
        <v>170</v>
      </c>
      <c r="T14" s="69"/>
      <c r="U14" s="46">
        <v>7</v>
      </c>
      <c r="V14" s="69"/>
      <c r="W14" s="69"/>
      <c r="X14" s="47">
        <f t="shared" si="4"/>
        <v>7</v>
      </c>
      <c r="Y14" s="70">
        <v>11</v>
      </c>
      <c r="Z14" s="49">
        <f t="shared" si="5"/>
        <v>0.63636363636363635</v>
      </c>
    </row>
    <row r="15" spans="1:26" s="44" customFormat="1" ht="9" x14ac:dyDescent="0.15">
      <c r="A15" s="44" t="s">
        <v>1</v>
      </c>
      <c r="B15" s="69"/>
      <c r="C15" s="46">
        <v>10</v>
      </c>
      <c r="D15" s="69"/>
      <c r="E15" s="69"/>
      <c r="F15" s="47">
        <f t="shared" si="0"/>
        <v>10</v>
      </c>
      <c r="G15" s="70">
        <v>19</v>
      </c>
      <c r="H15" s="49">
        <f t="shared" si="1"/>
        <v>0.52631578947368418</v>
      </c>
      <c r="J15" s="44" t="s">
        <v>78</v>
      </c>
      <c r="K15" s="69"/>
      <c r="L15" s="46">
        <v>6</v>
      </c>
      <c r="M15" s="69"/>
      <c r="N15" s="69"/>
      <c r="O15" s="47">
        <f t="shared" si="2"/>
        <v>6</v>
      </c>
      <c r="P15" s="70">
        <v>14</v>
      </c>
      <c r="Q15" s="49">
        <f t="shared" si="3"/>
        <v>0.42857142857142855</v>
      </c>
      <c r="S15" s="44" t="s">
        <v>101</v>
      </c>
      <c r="T15" s="46">
        <v>10</v>
      </c>
      <c r="U15" s="46">
        <v>3</v>
      </c>
      <c r="V15" s="69"/>
      <c r="W15" s="69"/>
      <c r="X15" s="47">
        <f t="shared" si="4"/>
        <v>13</v>
      </c>
      <c r="Y15" s="70">
        <v>15</v>
      </c>
      <c r="Z15" s="49">
        <f t="shared" si="5"/>
        <v>0.8666666666666667</v>
      </c>
    </row>
    <row r="16" spans="1:26" s="44" customFormat="1" ht="9" x14ac:dyDescent="0.15">
      <c r="B16" s="46"/>
      <c r="C16" s="46"/>
      <c r="D16" s="46"/>
      <c r="E16" s="46"/>
      <c r="F16" s="47"/>
      <c r="G16" s="70"/>
      <c r="H16" s="49"/>
      <c r="K16" s="46"/>
      <c r="L16" s="46"/>
      <c r="M16" s="46"/>
      <c r="N16" s="46"/>
      <c r="O16" s="47"/>
      <c r="P16" s="70"/>
      <c r="Q16" s="49"/>
      <c r="T16" s="46"/>
      <c r="U16" s="46"/>
      <c r="V16" s="46"/>
      <c r="W16" s="46"/>
      <c r="X16" s="47"/>
      <c r="Y16" s="70"/>
      <c r="Z16" s="49"/>
    </row>
    <row r="17" spans="1:26" s="44" customFormat="1" ht="9" x14ac:dyDescent="0.15">
      <c r="B17" s="47">
        <f>SUM(B2:B15)</f>
        <v>19</v>
      </c>
      <c r="C17" s="47">
        <f>SUM(C2:C14)</f>
        <v>49</v>
      </c>
      <c r="D17" s="47">
        <f>SUM(D2:D14)</f>
        <v>15</v>
      </c>
      <c r="E17" s="47">
        <f>SUM(E2:E14)</f>
        <v>13</v>
      </c>
      <c r="F17" s="51">
        <f>SUM(F2:F16)</f>
        <v>106</v>
      </c>
      <c r="G17" s="73">
        <f>SUM(G2:G16)</f>
        <v>75</v>
      </c>
      <c r="H17" s="49"/>
      <c r="K17" s="47">
        <f t="shared" ref="K17:P17" si="6">SUM(K2:K16)</f>
        <v>50</v>
      </c>
      <c r="L17" s="47">
        <f t="shared" si="6"/>
        <v>23</v>
      </c>
      <c r="M17" s="47">
        <f t="shared" si="6"/>
        <v>0</v>
      </c>
      <c r="N17" s="47">
        <f t="shared" si="6"/>
        <v>0</v>
      </c>
      <c r="O17" s="51">
        <f t="shared" si="6"/>
        <v>73</v>
      </c>
      <c r="P17" s="73">
        <f t="shared" si="6"/>
        <v>77</v>
      </c>
      <c r="Q17" s="49"/>
      <c r="T17" s="47">
        <f t="shared" ref="T17:Y17" si="7">SUM(T2:T16)</f>
        <v>31</v>
      </c>
      <c r="U17" s="47">
        <f t="shared" si="7"/>
        <v>64</v>
      </c>
      <c r="V17" s="47">
        <f t="shared" si="7"/>
        <v>26</v>
      </c>
      <c r="W17" s="47">
        <f t="shared" si="7"/>
        <v>23</v>
      </c>
      <c r="X17" s="51">
        <f t="shared" si="7"/>
        <v>144</v>
      </c>
      <c r="Y17" s="73">
        <f t="shared" si="7"/>
        <v>78</v>
      </c>
      <c r="Z17" s="49"/>
    </row>
    <row r="18" spans="1:26" s="44" customFormat="1" ht="9" x14ac:dyDescent="0.15">
      <c r="B18" s="46"/>
      <c r="C18" s="46"/>
      <c r="D18" s="46"/>
      <c r="E18" s="46"/>
      <c r="F18" s="46"/>
      <c r="G18" s="70"/>
      <c r="H18" s="49"/>
      <c r="K18" s="46"/>
      <c r="L18" s="46"/>
      <c r="M18" s="46"/>
      <c r="N18" s="46"/>
      <c r="O18" s="46"/>
      <c r="P18" s="70"/>
      <c r="Q18" s="49"/>
      <c r="T18" s="46"/>
      <c r="U18" s="46"/>
      <c r="V18" s="46"/>
      <c r="W18" s="46"/>
      <c r="X18" s="46"/>
      <c r="Y18" s="70"/>
      <c r="Z18" s="49"/>
    </row>
    <row r="19" spans="1:26" s="44" customFormat="1" ht="9" x14ac:dyDescent="0.15">
      <c r="B19" s="46"/>
      <c r="C19" s="46"/>
      <c r="D19" s="46"/>
      <c r="E19" s="46"/>
      <c r="F19" s="46"/>
      <c r="G19" s="70"/>
      <c r="H19" s="49"/>
      <c r="K19" s="46"/>
      <c r="L19" s="46"/>
      <c r="M19" s="46"/>
      <c r="N19" s="46"/>
      <c r="O19" s="46"/>
      <c r="P19" s="70"/>
      <c r="Q19" s="49"/>
      <c r="R19" s="53"/>
      <c r="T19" s="46"/>
      <c r="U19" s="46"/>
      <c r="V19" s="46"/>
      <c r="W19" s="46"/>
      <c r="X19" s="46"/>
      <c r="Y19" s="70"/>
      <c r="Z19" s="49"/>
    </row>
    <row r="20" spans="1:26" s="44" customFormat="1" ht="9.75" thickBot="1" x14ac:dyDescent="0.2">
      <c r="A20" s="40" t="s">
        <v>38</v>
      </c>
      <c r="B20" s="41">
        <v>1</v>
      </c>
      <c r="C20" s="41">
        <v>2</v>
      </c>
      <c r="D20" s="41">
        <v>3</v>
      </c>
      <c r="E20" s="41">
        <v>4</v>
      </c>
      <c r="F20" s="41" t="s">
        <v>26</v>
      </c>
      <c r="G20" s="68" t="s">
        <v>73</v>
      </c>
      <c r="H20" s="43" t="s">
        <v>164</v>
      </c>
      <c r="J20" s="40" t="s">
        <v>156</v>
      </c>
      <c r="K20" s="41">
        <v>1</v>
      </c>
      <c r="L20" s="41">
        <v>2</v>
      </c>
      <c r="M20" s="41">
        <v>3</v>
      </c>
      <c r="N20" s="41">
        <v>4</v>
      </c>
      <c r="O20" s="41" t="s">
        <v>26</v>
      </c>
      <c r="P20" s="68" t="s">
        <v>73</v>
      </c>
      <c r="Q20" s="43" t="s">
        <v>164</v>
      </c>
      <c r="R20" s="53"/>
      <c r="S20" s="40" t="s">
        <v>97</v>
      </c>
      <c r="T20" s="41">
        <v>1</v>
      </c>
      <c r="U20" s="41">
        <v>2</v>
      </c>
      <c r="V20" s="41">
        <v>3</v>
      </c>
      <c r="W20" s="41">
        <v>4</v>
      </c>
      <c r="X20" s="41" t="s">
        <v>26</v>
      </c>
      <c r="Y20" s="68" t="s">
        <v>73</v>
      </c>
      <c r="Z20" s="43" t="s">
        <v>164</v>
      </c>
    </row>
    <row r="21" spans="1:26" s="44" customFormat="1" ht="9" x14ac:dyDescent="0.15">
      <c r="A21" s="44" t="s">
        <v>59</v>
      </c>
      <c r="B21" s="46">
        <v>16</v>
      </c>
      <c r="C21" s="46">
        <v>13</v>
      </c>
      <c r="D21" s="69"/>
      <c r="E21" s="69"/>
      <c r="F21" s="47">
        <f t="shared" ref="F21:F34" si="8">SUM(B21:E21)</f>
        <v>29</v>
      </c>
      <c r="G21" s="74">
        <v>1</v>
      </c>
      <c r="H21" s="75">
        <f t="shared" ref="H21:H34" si="9">F21/G21</f>
        <v>29</v>
      </c>
      <c r="J21" s="44" t="s">
        <v>199</v>
      </c>
      <c r="K21" s="46">
        <v>12</v>
      </c>
      <c r="L21" s="46">
        <v>6</v>
      </c>
      <c r="M21" s="69"/>
      <c r="N21" s="69"/>
      <c r="O21" s="47">
        <f t="shared" ref="O21:O34" si="10">SUM(K21:N21)</f>
        <v>18</v>
      </c>
      <c r="P21" s="46">
        <v>2</v>
      </c>
      <c r="Q21" s="54">
        <f t="shared" ref="Q21:Q34" si="11">O21/P21</f>
        <v>9</v>
      </c>
      <c r="R21" s="53"/>
      <c r="S21" s="44" t="s">
        <v>23</v>
      </c>
      <c r="T21" s="69"/>
      <c r="U21" s="46">
        <v>0</v>
      </c>
      <c r="V21" s="69"/>
      <c r="W21" s="69"/>
      <c r="X21" s="47">
        <f t="shared" ref="X21:X33" si="12">SUM(T21:W21)</f>
        <v>0</v>
      </c>
      <c r="Y21" s="46">
        <v>1</v>
      </c>
      <c r="Z21" s="54">
        <f t="shared" ref="Z21:Z33" si="13">X21/Y21</f>
        <v>0</v>
      </c>
    </row>
    <row r="22" spans="1:26" s="44" customFormat="1" ht="9" x14ac:dyDescent="0.15">
      <c r="A22" s="44" t="s">
        <v>60</v>
      </c>
      <c r="B22" s="46">
        <v>0</v>
      </c>
      <c r="C22" s="46">
        <v>0</v>
      </c>
      <c r="D22" s="46">
        <v>0</v>
      </c>
      <c r="E22" s="46">
        <v>0</v>
      </c>
      <c r="F22" s="47">
        <f t="shared" si="8"/>
        <v>0</v>
      </c>
      <c r="G22" s="74">
        <v>1</v>
      </c>
      <c r="H22" s="75">
        <f t="shared" si="9"/>
        <v>0</v>
      </c>
      <c r="J22" s="44" t="s">
        <v>146</v>
      </c>
      <c r="K22" s="46">
        <v>1</v>
      </c>
      <c r="L22" s="46">
        <v>7</v>
      </c>
      <c r="M22" s="46">
        <v>1</v>
      </c>
      <c r="N22" s="69"/>
      <c r="O22" s="47">
        <f t="shared" si="10"/>
        <v>9</v>
      </c>
      <c r="P22" s="46">
        <v>3</v>
      </c>
      <c r="Q22" s="54">
        <f t="shared" si="11"/>
        <v>3</v>
      </c>
      <c r="R22" s="53"/>
      <c r="S22" s="44" t="s">
        <v>189</v>
      </c>
      <c r="T22" s="46">
        <v>6</v>
      </c>
      <c r="U22" s="46">
        <v>0</v>
      </c>
      <c r="V22" s="46">
        <v>0</v>
      </c>
      <c r="W22" s="46">
        <v>0</v>
      </c>
      <c r="X22" s="47">
        <f t="shared" si="12"/>
        <v>6</v>
      </c>
      <c r="Y22" s="46">
        <v>1</v>
      </c>
      <c r="Z22" s="54">
        <f t="shared" si="13"/>
        <v>6</v>
      </c>
    </row>
    <row r="23" spans="1:26" s="44" customFormat="1" ht="9" x14ac:dyDescent="0.15">
      <c r="A23" s="44" t="s">
        <v>201</v>
      </c>
      <c r="B23" s="46">
        <v>1</v>
      </c>
      <c r="C23" s="69"/>
      <c r="D23" s="69"/>
      <c r="E23" s="69"/>
      <c r="F23" s="47">
        <f t="shared" si="8"/>
        <v>1</v>
      </c>
      <c r="G23" s="74">
        <v>1</v>
      </c>
      <c r="H23" s="75">
        <f t="shared" si="9"/>
        <v>1</v>
      </c>
      <c r="J23" s="44" t="s">
        <v>58</v>
      </c>
      <c r="K23" s="46">
        <v>0</v>
      </c>
      <c r="L23" s="69"/>
      <c r="M23" s="69"/>
      <c r="N23" s="69"/>
      <c r="O23" s="47">
        <f t="shared" si="10"/>
        <v>0</v>
      </c>
      <c r="P23" s="46">
        <v>3</v>
      </c>
      <c r="Q23" s="54">
        <f t="shared" si="11"/>
        <v>0</v>
      </c>
      <c r="R23" s="53"/>
      <c r="S23" s="44" t="s">
        <v>198</v>
      </c>
      <c r="T23" s="46">
        <v>1</v>
      </c>
      <c r="U23" s="69"/>
      <c r="V23" s="69"/>
      <c r="W23" s="69"/>
      <c r="X23" s="47">
        <f t="shared" si="12"/>
        <v>1</v>
      </c>
      <c r="Y23" s="46">
        <v>1</v>
      </c>
      <c r="Z23" s="54">
        <f t="shared" si="13"/>
        <v>1</v>
      </c>
    </row>
    <row r="24" spans="1:26" s="44" customFormat="1" ht="9" x14ac:dyDescent="0.15">
      <c r="A24" s="44" t="s">
        <v>46</v>
      </c>
      <c r="B24" s="46">
        <v>0</v>
      </c>
      <c r="C24" s="46">
        <v>1</v>
      </c>
      <c r="D24" s="69"/>
      <c r="E24" s="69"/>
      <c r="F24" s="47">
        <f t="shared" si="8"/>
        <v>1</v>
      </c>
      <c r="G24" s="70">
        <v>1</v>
      </c>
      <c r="H24" s="75">
        <f t="shared" si="9"/>
        <v>1</v>
      </c>
      <c r="J24" s="44" t="s">
        <v>190</v>
      </c>
      <c r="K24" s="46">
        <v>0</v>
      </c>
      <c r="L24" s="69"/>
      <c r="M24" s="69"/>
      <c r="N24" s="69"/>
      <c r="O24" s="47">
        <f t="shared" si="10"/>
        <v>0</v>
      </c>
      <c r="P24" s="46">
        <v>4</v>
      </c>
      <c r="Q24" s="54">
        <f t="shared" si="11"/>
        <v>0</v>
      </c>
      <c r="S24" s="44" t="s">
        <v>200</v>
      </c>
      <c r="T24" s="46">
        <v>11</v>
      </c>
      <c r="U24" s="46">
        <v>6</v>
      </c>
      <c r="V24" s="69"/>
      <c r="W24" s="69"/>
      <c r="X24" s="47">
        <f t="shared" si="12"/>
        <v>17</v>
      </c>
      <c r="Y24" s="46">
        <v>1</v>
      </c>
      <c r="Z24" s="54">
        <f t="shared" si="13"/>
        <v>17</v>
      </c>
    </row>
    <row r="25" spans="1:26" s="44" customFormat="1" ht="9" x14ac:dyDescent="0.15">
      <c r="A25" s="44" t="s">
        <v>139</v>
      </c>
      <c r="B25" s="46">
        <v>0</v>
      </c>
      <c r="C25" s="69"/>
      <c r="D25" s="69"/>
      <c r="E25" s="69"/>
      <c r="F25" s="47">
        <f t="shared" si="8"/>
        <v>0</v>
      </c>
      <c r="G25" s="74">
        <v>2</v>
      </c>
      <c r="H25" s="75">
        <f t="shared" si="9"/>
        <v>0</v>
      </c>
      <c r="J25" s="44" t="s">
        <v>114</v>
      </c>
      <c r="K25" s="46">
        <v>3</v>
      </c>
      <c r="L25" s="46">
        <v>6</v>
      </c>
      <c r="M25" s="69"/>
      <c r="N25" s="69"/>
      <c r="O25" s="47">
        <f t="shared" si="10"/>
        <v>9</v>
      </c>
      <c r="P25" s="46">
        <v>4</v>
      </c>
      <c r="Q25" s="54">
        <f t="shared" si="11"/>
        <v>2.25</v>
      </c>
      <c r="S25" s="44" t="s">
        <v>148</v>
      </c>
      <c r="T25" s="46">
        <v>0</v>
      </c>
      <c r="U25" s="69"/>
      <c r="V25" s="69"/>
      <c r="W25" s="69"/>
      <c r="X25" s="47">
        <f t="shared" si="12"/>
        <v>0</v>
      </c>
      <c r="Y25" s="46">
        <v>2</v>
      </c>
      <c r="Z25" s="54">
        <f t="shared" si="13"/>
        <v>0</v>
      </c>
    </row>
    <row r="26" spans="1:26" s="44" customFormat="1" ht="9" x14ac:dyDescent="0.15">
      <c r="A26" s="44" t="s">
        <v>193</v>
      </c>
      <c r="B26" s="69"/>
      <c r="C26" s="46">
        <v>0</v>
      </c>
      <c r="D26" s="46">
        <v>1</v>
      </c>
      <c r="E26" s="69"/>
      <c r="F26" s="47">
        <f t="shared" si="8"/>
        <v>1</v>
      </c>
      <c r="G26" s="74">
        <v>2</v>
      </c>
      <c r="H26" s="75">
        <f t="shared" si="9"/>
        <v>0.5</v>
      </c>
      <c r="J26" s="44" t="s">
        <v>191</v>
      </c>
      <c r="K26" s="46">
        <v>1</v>
      </c>
      <c r="L26" s="69"/>
      <c r="M26" s="69"/>
      <c r="N26" s="69"/>
      <c r="O26" s="47">
        <f t="shared" si="10"/>
        <v>1</v>
      </c>
      <c r="P26" s="46">
        <v>5</v>
      </c>
      <c r="Q26" s="54">
        <f t="shared" si="11"/>
        <v>0.2</v>
      </c>
      <c r="S26" s="44" t="s">
        <v>89</v>
      </c>
      <c r="T26" s="46">
        <v>0</v>
      </c>
      <c r="U26" s="69"/>
      <c r="V26" s="69"/>
      <c r="W26" s="69"/>
      <c r="X26" s="47">
        <f t="shared" si="12"/>
        <v>0</v>
      </c>
      <c r="Y26" s="46">
        <v>3</v>
      </c>
      <c r="Z26" s="54">
        <f t="shared" si="13"/>
        <v>0</v>
      </c>
    </row>
    <row r="27" spans="1:26" s="44" customFormat="1" ht="9" x14ac:dyDescent="0.15">
      <c r="A27" s="44" t="s">
        <v>195</v>
      </c>
      <c r="B27" s="46">
        <v>0</v>
      </c>
      <c r="C27" s="46">
        <v>0</v>
      </c>
      <c r="D27" s="46">
        <v>1</v>
      </c>
      <c r="E27" s="69"/>
      <c r="F27" s="47">
        <f t="shared" si="8"/>
        <v>1</v>
      </c>
      <c r="G27" s="74">
        <v>3</v>
      </c>
      <c r="H27" s="75">
        <f t="shared" si="9"/>
        <v>0.33333333333333331</v>
      </c>
      <c r="J27" s="44" t="s">
        <v>132</v>
      </c>
      <c r="K27" s="46">
        <v>12</v>
      </c>
      <c r="L27" s="69"/>
      <c r="M27" s="69"/>
      <c r="N27" s="69"/>
      <c r="O27" s="47">
        <f t="shared" si="10"/>
        <v>12</v>
      </c>
      <c r="P27" s="46">
        <v>5</v>
      </c>
      <c r="Q27" s="54">
        <f t="shared" si="11"/>
        <v>2.4</v>
      </c>
      <c r="S27" s="44" t="s">
        <v>62</v>
      </c>
      <c r="T27" s="69"/>
      <c r="U27" s="46">
        <v>6</v>
      </c>
      <c r="V27" s="46">
        <v>0</v>
      </c>
      <c r="W27" s="46">
        <v>0</v>
      </c>
      <c r="X27" s="47">
        <f t="shared" si="12"/>
        <v>6</v>
      </c>
      <c r="Y27" s="46">
        <v>3</v>
      </c>
      <c r="Z27" s="54">
        <f t="shared" si="13"/>
        <v>2</v>
      </c>
    </row>
    <row r="28" spans="1:26" s="44" customFormat="1" ht="9" x14ac:dyDescent="0.15">
      <c r="A28" s="44" t="s">
        <v>194</v>
      </c>
      <c r="B28" s="46">
        <v>0</v>
      </c>
      <c r="C28" s="46">
        <v>12</v>
      </c>
      <c r="D28" s="46">
        <v>0</v>
      </c>
      <c r="E28" s="46">
        <v>0</v>
      </c>
      <c r="F28" s="47">
        <f t="shared" si="8"/>
        <v>12</v>
      </c>
      <c r="G28" s="74">
        <v>4</v>
      </c>
      <c r="H28" s="75">
        <f t="shared" si="9"/>
        <v>3</v>
      </c>
      <c r="J28" s="44" t="s">
        <v>184</v>
      </c>
      <c r="K28" s="69"/>
      <c r="L28" s="46">
        <v>22</v>
      </c>
      <c r="M28" s="46">
        <v>0</v>
      </c>
      <c r="N28" s="69"/>
      <c r="O28" s="47">
        <f t="shared" si="10"/>
        <v>22</v>
      </c>
      <c r="P28" s="46">
        <v>6</v>
      </c>
      <c r="Q28" s="54">
        <f t="shared" si="11"/>
        <v>3.6666666666666665</v>
      </c>
      <c r="S28" s="44" t="s">
        <v>202</v>
      </c>
      <c r="T28" s="69"/>
      <c r="U28" s="46">
        <v>0</v>
      </c>
      <c r="V28" s="46">
        <v>1</v>
      </c>
      <c r="W28" s="69"/>
      <c r="X28" s="47">
        <f t="shared" si="12"/>
        <v>1</v>
      </c>
      <c r="Y28" s="46">
        <v>5</v>
      </c>
      <c r="Z28" s="54">
        <f t="shared" si="13"/>
        <v>0.2</v>
      </c>
    </row>
    <row r="29" spans="1:26" s="44" customFormat="1" ht="9" x14ac:dyDescent="0.15">
      <c r="A29" s="44" t="s">
        <v>6</v>
      </c>
      <c r="B29" s="46">
        <v>3</v>
      </c>
      <c r="C29" s="46">
        <v>12</v>
      </c>
      <c r="D29" s="46">
        <v>3</v>
      </c>
      <c r="E29" s="46">
        <v>7</v>
      </c>
      <c r="F29" s="47">
        <f t="shared" si="8"/>
        <v>25</v>
      </c>
      <c r="G29" s="74">
        <v>4</v>
      </c>
      <c r="H29" s="75">
        <f t="shared" si="9"/>
        <v>6.25</v>
      </c>
      <c r="J29" s="44" t="s">
        <v>187</v>
      </c>
      <c r="K29" s="69"/>
      <c r="L29" s="46">
        <v>4</v>
      </c>
      <c r="M29" s="46">
        <v>5</v>
      </c>
      <c r="N29" s="69"/>
      <c r="O29" s="47">
        <f t="shared" si="10"/>
        <v>9</v>
      </c>
      <c r="P29" s="46">
        <v>6</v>
      </c>
      <c r="Q29" s="54">
        <f t="shared" si="11"/>
        <v>1.5</v>
      </c>
      <c r="S29" s="44" t="s">
        <v>192</v>
      </c>
      <c r="T29" s="46">
        <v>0</v>
      </c>
      <c r="U29" s="69"/>
      <c r="V29" s="69"/>
      <c r="W29" s="69"/>
      <c r="X29" s="47">
        <f t="shared" si="12"/>
        <v>0</v>
      </c>
      <c r="Y29" s="46">
        <v>6</v>
      </c>
      <c r="Z29" s="54">
        <f t="shared" si="13"/>
        <v>0</v>
      </c>
    </row>
    <row r="30" spans="1:26" s="44" customFormat="1" ht="9" x14ac:dyDescent="0.15">
      <c r="A30" s="44" t="s">
        <v>32</v>
      </c>
      <c r="B30" s="46">
        <v>0</v>
      </c>
      <c r="C30" s="69"/>
      <c r="D30" s="69"/>
      <c r="E30" s="69"/>
      <c r="F30" s="47">
        <f t="shared" si="8"/>
        <v>0</v>
      </c>
      <c r="G30" s="74">
        <v>8</v>
      </c>
      <c r="H30" s="75">
        <f t="shared" si="9"/>
        <v>0</v>
      </c>
      <c r="J30" s="44" t="s">
        <v>196</v>
      </c>
      <c r="K30" s="46">
        <v>0</v>
      </c>
      <c r="L30" s="69"/>
      <c r="M30" s="69"/>
      <c r="N30" s="69"/>
      <c r="O30" s="47">
        <f t="shared" si="10"/>
        <v>0</v>
      </c>
      <c r="P30" s="46">
        <v>6</v>
      </c>
      <c r="Q30" s="54">
        <f t="shared" si="11"/>
        <v>0</v>
      </c>
      <c r="S30" s="44" t="s">
        <v>57</v>
      </c>
      <c r="T30" s="69"/>
      <c r="U30" s="46">
        <v>1</v>
      </c>
      <c r="V30" s="69"/>
      <c r="W30" s="69"/>
      <c r="X30" s="47">
        <f t="shared" si="12"/>
        <v>1</v>
      </c>
      <c r="Y30" s="46">
        <v>9</v>
      </c>
      <c r="Z30" s="54">
        <f t="shared" si="13"/>
        <v>0.1111111111111111</v>
      </c>
    </row>
    <row r="31" spans="1:26" s="44" customFormat="1" ht="9" x14ac:dyDescent="0.15">
      <c r="A31" s="44" t="s">
        <v>197</v>
      </c>
      <c r="B31" s="69"/>
      <c r="C31" s="46">
        <v>7</v>
      </c>
      <c r="D31" s="69"/>
      <c r="E31" s="69"/>
      <c r="F31" s="47">
        <f t="shared" si="8"/>
        <v>7</v>
      </c>
      <c r="G31" s="74">
        <v>9</v>
      </c>
      <c r="H31" s="75">
        <f t="shared" si="9"/>
        <v>0.77777777777777779</v>
      </c>
      <c r="J31" s="44" t="s">
        <v>188</v>
      </c>
      <c r="K31" s="69"/>
      <c r="L31" s="46">
        <v>2</v>
      </c>
      <c r="M31" s="69"/>
      <c r="N31" s="69"/>
      <c r="O31" s="47">
        <f t="shared" si="10"/>
        <v>2</v>
      </c>
      <c r="P31" s="46">
        <v>7</v>
      </c>
      <c r="Q31" s="54">
        <f t="shared" si="11"/>
        <v>0.2857142857142857</v>
      </c>
      <c r="S31" s="44" t="s">
        <v>143</v>
      </c>
      <c r="T31" s="46">
        <v>1</v>
      </c>
      <c r="U31" s="69"/>
      <c r="V31" s="69"/>
      <c r="W31" s="69"/>
      <c r="X31" s="47">
        <f t="shared" si="12"/>
        <v>1</v>
      </c>
      <c r="Y31" s="46">
        <v>10</v>
      </c>
      <c r="Z31" s="54">
        <f t="shared" si="13"/>
        <v>0.1</v>
      </c>
    </row>
    <row r="32" spans="1:26" s="44" customFormat="1" ht="9" x14ac:dyDescent="0.15">
      <c r="A32" s="44" t="s">
        <v>42</v>
      </c>
      <c r="B32" s="46">
        <v>0</v>
      </c>
      <c r="C32" s="46">
        <v>3</v>
      </c>
      <c r="D32" s="46">
        <v>4</v>
      </c>
      <c r="E32" s="46">
        <v>13</v>
      </c>
      <c r="F32" s="47">
        <f t="shared" si="8"/>
        <v>20</v>
      </c>
      <c r="G32" s="74">
        <v>11</v>
      </c>
      <c r="H32" s="75">
        <f t="shared" si="9"/>
        <v>1.8181818181818181</v>
      </c>
      <c r="J32" s="44" t="s">
        <v>63</v>
      </c>
      <c r="K32" s="69"/>
      <c r="L32" s="46">
        <v>2</v>
      </c>
      <c r="M32" s="46">
        <v>7</v>
      </c>
      <c r="N32" s="46">
        <v>1</v>
      </c>
      <c r="O32" s="47">
        <f t="shared" si="10"/>
        <v>10</v>
      </c>
      <c r="P32" s="46">
        <v>7</v>
      </c>
      <c r="Q32" s="54">
        <f t="shared" si="11"/>
        <v>1.4285714285714286</v>
      </c>
      <c r="S32" s="44" t="s">
        <v>138</v>
      </c>
      <c r="T32" s="46">
        <v>13</v>
      </c>
      <c r="U32" s="69"/>
      <c r="V32" s="69"/>
      <c r="W32" s="69"/>
      <c r="X32" s="47">
        <f t="shared" si="12"/>
        <v>13</v>
      </c>
      <c r="Y32" s="46">
        <v>18</v>
      </c>
      <c r="Z32" s="54">
        <f t="shared" si="13"/>
        <v>0.72222222222222221</v>
      </c>
    </row>
    <row r="33" spans="1:26" s="44" customFormat="1" ht="9" x14ac:dyDescent="0.15">
      <c r="A33" s="44" t="s">
        <v>186</v>
      </c>
      <c r="B33" s="69"/>
      <c r="C33" s="46">
        <v>1</v>
      </c>
      <c r="D33" s="69"/>
      <c r="E33" s="69"/>
      <c r="F33" s="47">
        <f t="shared" si="8"/>
        <v>1</v>
      </c>
      <c r="G33" s="74">
        <v>12</v>
      </c>
      <c r="H33" s="75">
        <f t="shared" si="9"/>
        <v>8.3333333333333329E-2</v>
      </c>
      <c r="J33" s="44" t="s">
        <v>125</v>
      </c>
      <c r="K33" s="46">
        <v>0</v>
      </c>
      <c r="L33" s="69"/>
      <c r="M33" s="69"/>
      <c r="N33" s="69"/>
      <c r="O33" s="47">
        <f t="shared" si="10"/>
        <v>0</v>
      </c>
      <c r="P33" s="46">
        <v>8</v>
      </c>
      <c r="Q33" s="54">
        <f t="shared" si="11"/>
        <v>0</v>
      </c>
      <c r="S33" s="44" t="s">
        <v>185</v>
      </c>
      <c r="T33" s="69"/>
      <c r="U33" s="46">
        <v>9</v>
      </c>
      <c r="V33" s="46">
        <v>6</v>
      </c>
      <c r="W33" s="46">
        <v>10</v>
      </c>
      <c r="X33" s="47">
        <f t="shared" si="12"/>
        <v>25</v>
      </c>
      <c r="Y33" s="46">
        <v>19</v>
      </c>
      <c r="Z33" s="54">
        <f t="shared" si="13"/>
        <v>1.3157894736842106</v>
      </c>
    </row>
    <row r="34" spans="1:26" s="44" customFormat="1" ht="9" x14ac:dyDescent="0.15">
      <c r="A34" s="44" t="s">
        <v>157</v>
      </c>
      <c r="B34" s="46">
        <v>11</v>
      </c>
      <c r="C34" s="46">
        <v>21</v>
      </c>
      <c r="D34" s="46">
        <v>9</v>
      </c>
      <c r="E34" s="46">
        <v>14</v>
      </c>
      <c r="F34" s="47">
        <f t="shared" si="8"/>
        <v>55</v>
      </c>
      <c r="G34" s="74">
        <v>20</v>
      </c>
      <c r="H34" s="75">
        <f t="shared" si="9"/>
        <v>2.75</v>
      </c>
      <c r="J34" s="44" t="s">
        <v>183</v>
      </c>
      <c r="K34" s="46">
        <v>13</v>
      </c>
      <c r="L34" s="69"/>
      <c r="M34" s="69"/>
      <c r="N34" s="69"/>
      <c r="O34" s="47">
        <f t="shared" si="10"/>
        <v>13</v>
      </c>
      <c r="P34" s="46">
        <v>9</v>
      </c>
      <c r="Q34" s="54">
        <f t="shared" si="11"/>
        <v>1.4444444444444444</v>
      </c>
      <c r="S34" s="44" t="s">
        <v>203</v>
      </c>
      <c r="T34" s="69"/>
      <c r="U34" s="69"/>
      <c r="V34" s="69"/>
      <c r="W34" s="69"/>
      <c r="X34" s="47">
        <f t="shared" ref="X34" si="14">SUM(T34:W34)</f>
        <v>0</v>
      </c>
      <c r="Y34" s="46">
        <v>0</v>
      </c>
      <c r="Z34" s="54" t="s">
        <v>204</v>
      </c>
    </row>
    <row r="35" spans="1:26" s="44" customFormat="1" ht="9" x14ac:dyDescent="0.15">
      <c r="B35" s="46"/>
      <c r="C35" s="46"/>
      <c r="D35" s="46"/>
      <c r="E35" s="46"/>
      <c r="F35" s="47"/>
      <c r="G35" s="70"/>
      <c r="H35" s="49"/>
      <c r="K35" s="46"/>
      <c r="L35" s="46"/>
      <c r="M35" s="46"/>
      <c r="N35" s="46"/>
      <c r="O35" s="47"/>
      <c r="P35" s="70"/>
      <c r="Q35" s="46"/>
      <c r="T35" s="46"/>
      <c r="U35" s="46"/>
      <c r="V35" s="46"/>
      <c r="W35" s="46"/>
      <c r="X35" s="47"/>
      <c r="Y35" s="46"/>
      <c r="Z35" s="56"/>
    </row>
    <row r="36" spans="1:26" s="44" customFormat="1" ht="9" x14ac:dyDescent="0.15">
      <c r="B36" s="47">
        <f t="shared" ref="B36:G36" si="15">SUM(B21:B35)</f>
        <v>31</v>
      </c>
      <c r="C36" s="47">
        <f t="shared" si="15"/>
        <v>70</v>
      </c>
      <c r="D36" s="47">
        <f t="shared" si="15"/>
        <v>18</v>
      </c>
      <c r="E36" s="47">
        <f t="shared" si="15"/>
        <v>34</v>
      </c>
      <c r="F36" s="51">
        <f t="shared" si="15"/>
        <v>153</v>
      </c>
      <c r="G36" s="73">
        <f t="shared" si="15"/>
        <v>79</v>
      </c>
      <c r="H36" s="49"/>
      <c r="K36" s="47">
        <f t="shared" ref="K36:P36" si="16">SUM(K21:K35)</f>
        <v>42</v>
      </c>
      <c r="L36" s="47">
        <f t="shared" si="16"/>
        <v>49</v>
      </c>
      <c r="M36" s="47">
        <f t="shared" si="16"/>
        <v>13</v>
      </c>
      <c r="N36" s="47">
        <f t="shared" si="16"/>
        <v>1</v>
      </c>
      <c r="O36" s="51">
        <f t="shared" si="16"/>
        <v>105</v>
      </c>
      <c r="P36" s="76">
        <f t="shared" si="16"/>
        <v>75</v>
      </c>
      <c r="Q36" s="54"/>
      <c r="T36" s="47">
        <f t="shared" ref="T36:Y36" si="17">SUM(T21:T35)</f>
        <v>32</v>
      </c>
      <c r="U36" s="47">
        <f t="shared" si="17"/>
        <v>22</v>
      </c>
      <c r="V36" s="47">
        <f t="shared" si="17"/>
        <v>7</v>
      </c>
      <c r="W36" s="47">
        <f t="shared" si="17"/>
        <v>10</v>
      </c>
      <c r="X36" s="51">
        <f t="shared" si="17"/>
        <v>71</v>
      </c>
      <c r="Y36" s="76">
        <f t="shared" si="17"/>
        <v>79</v>
      </c>
      <c r="Z36" s="56"/>
    </row>
    <row r="37" spans="1:26" s="44" customFormat="1" ht="9" x14ac:dyDescent="0.15">
      <c r="B37" s="46"/>
      <c r="C37" s="46"/>
      <c r="D37" s="46"/>
      <c r="E37" s="46"/>
      <c r="F37" s="46"/>
      <c r="G37" s="70"/>
      <c r="H37" s="49"/>
      <c r="K37" s="46"/>
      <c r="L37" s="46"/>
      <c r="M37" s="46"/>
      <c r="N37" s="46"/>
      <c r="O37" s="46"/>
      <c r="P37" s="70"/>
      <c r="Q37" s="54"/>
      <c r="Y37" s="77"/>
      <c r="Z37" s="56"/>
    </row>
    <row r="38" spans="1:26" s="44" customFormat="1" ht="9" x14ac:dyDescent="0.15">
      <c r="B38" s="46"/>
      <c r="C38" s="46"/>
      <c r="D38" s="46"/>
      <c r="E38" s="46"/>
      <c r="F38" s="46"/>
      <c r="G38" s="70"/>
      <c r="H38" s="49"/>
      <c r="K38" s="46"/>
      <c r="L38" s="46"/>
      <c r="M38" s="46"/>
      <c r="N38" s="46"/>
      <c r="O38" s="46"/>
      <c r="P38" s="70"/>
      <c r="Q38" s="54"/>
      <c r="Y38" s="77"/>
      <c r="Z38" s="56"/>
    </row>
    <row r="39" spans="1:26" s="44" customFormat="1" ht="9" x14ac:dyDescent="0.15">
      <c r="B39" s="46"/>
      <c r="C39" s="46"/>
      <c r="D39" s="46"/>
      <c r="E39" s="46"/>
      <c r="F39" s="46"/>
      <c r="G39" s="78"/>
      <c r="H39" s="79"/>
      <c r="K39" s="46"/>
      <c r="L39" s="46"/>
      <c r="M39" s="46"/>
      <c r="N39" s="46"/>
      <c r="O39" s="46"/>
      <c r="P39" s="70"/>
      <c r="Q39" s="54"/>
      <c r="S39" s="55"/>
      <c r="Y39" s="77"/>
      <c r="Z39" s="55"/>
    </row>
    <row r="40" spans="1:26" s="44" customFormat="1" ht="9" x14ac:dyDescent="0.15">
      <c r="B40" s="46"/>
      <c r="C40" s="46"/>
      <c r="D40" s="46"/>
      <c r="E40" s="46"/>
      <c r="F40" s="47"/>
      <c r="G40" s="70"/>
      <c r="H40" s="54"/>
      <c r="J40" s="44" t="s">
        <v>0</v>
      </c>
      <c r="K40" s="47">
        <f>B17</f>
        <v>19</v>
      </c>
      <c r="L40" s="47">
        <f>C17</f>
        <v>49</v>
      </c>
      <c r="M40" s="47">
        <f>D17</f>
        <v>15</v>
      </c>
      <c r="N40" s="47">
        <f>E17</f>
        <v>13</v>
      </c>
      <c r="O40" s="46"/>
      <c r="P40" s="57">
        <f t="shared" ref="P40:P45" si="18">SUM(K40:N40)</f>
        <v>96</v>
      </c>
      <c r="Q40" s="54"/>
      <c r="R40" s="58"/>
      <c r="S40" s="59"/>
      <c r="Y40" s="77"/>
      <c r="Z40" s="55"/>
    </row>
    <row r="41" spans="1:26" s="44" customFormat="1" ht="9" x14ac:dyDescent="0.15">
      <c r="B41" s="46"/>
      <c r="C41" s="46"/>
      <c r="D41" s="46"/>
      <c r="E41" s="46"/>
      <c r="F41" s="47"/>
      <c r="G41" s="70"/>
      <c r="H41" s="54"/>
      <c r="J41" s="44" t="s">
        <v>52</v>
      </c>
      <c r="K41" s="47">
        <f>K17</f>
        <v>50</v>
      </c>
      <c r="L41" s="47">
        <f>L17</f>
        <v>23</v>
      </c>
      <c r="M41" s="47">
        <f>M17</f>
        <v>0</v>
      </c>
      <c r="N41" s="47">
        <f>N17</f>
        <v>0</v>
      </c>
      <c r="O41" s="46"/>
      <c r="P41" s="57">
        <f t="shared" si="18"/>
        <v>73</v>
      </c>
      <c r="Q41" s="54"/>
      <c r="R41" s="58"/>
      <c r="S41" s="59"/>
      <c r="Y41" s="77"/>
      <c r="Z41" s="55"/>
    </row>
    <row r="42" spans="1:26" s="44" customFormat="1" ht="9" x14ac:dyDescent="0.15">
      <c r="B42" s="46"/>
      <c r="C42" s="46"/>
      <c r="D42" s="46"/>
      <c r="E42" s="46"/>
      <c r="F42" s="47"/>
      <c r="G42" s="70"/>
      <c r="H42" s="54"/>
      <c r="J42" s="44" t="s">
        <v>16</v>
      </c>
      <c r="K42" s="47">
        <f>T17</f>
        <v>31</v>
      </c>
      <c r="L42" s="47">
        <f>U17</f>
        <v>64</v>
      </c>
      <c r="M42" s="47">
        <f>V17</f>
        <v>26</v>
      </c>
      <c r="N42" s="47">
        <f>W17</f>
        <v>23</v>
      </c>
      <c r="O42" s="46"/>
      <c r="P42" s="57">
        <f t="shared" si="18"/>
        <v>144</v>
      </c>
      <c r="Q42" s="54"/>
      <c r="Y42" s="77"/>
      <c r="Z42" s="56"/>
    </row>
    <row r="43" spans="1:26" s="44" customFormat="1" ht="9" x14ac:dyDescent="0.15">
      <c r="B43" s="46"/>
      <c r="C43" s="46"/>
      <c r="D43" s="46"/>
      <c r="E43" s="46"/>
      <c r="F43" s="47"/>
      <c r="G43" s="70"/>
      <c r="H43" s="54"/>
      <c r="J43" s="44" t="s">
        <v>38</v>
      </c>
      <c r="K43" s="47">
        <f>B36</f>
        <v>31</v>
      </c>
      <c r="L43" s="47">
        <f>C36</f>
        <v>70</v>
      </c>
      <c r="M43" s="47">
        <f>D36</f>
        <v>18</v>
      </c>
      <c r="N43" s="47">
        <f>E36</f>
        <v>34</v>
      </c>
      <c r="O43" s="46"/>
      <c r="P43" s="57">
        <f t="shared" si="18"/>
        <v>153</v>
      </c>
      <c r="Q43" s="54"/>
      <c r="R43" s="58"/>
      <c r="T43" s="60"/>
      <c r="Y43" s="77"/>
      <c r="Z43" s="55"/>
    </row>
    <row r="44" spans="1:26" s="44" customFormat="1" ht="9" x14ac:dyDescent="0.15">
      <c r="B44" s="46"/>
      <c r="C44" s="46"/>
      <c r="D44" s="46"/>
      <c r="E44" s="46"/>
      <c r="F44" s="47"/>
      <c r="G44" s="70"/>
      <c r="H44" s="54"/>
      <c r="J44" s="44" t="s">
        <v>156</v>
      </c>
      <c r="K44" s="47">
        <f>K36</f>
        <v>42</v>
      </c>
      <c r="L44" s="47">
        <f>L36</f>
        <v>49</v>
      </c>
      <c r="M44" s="47">
        <f>M36</f>
        <v>13</v>
      </c>
      <c r="N44" s="47">
        <f>N36</f>
        <v>1</v>
      </c>
      <c r="O44" s="46"/>
      <c r="P44" s="57">
        <f t="shared" si="18"/>
        <v>105</v>
      </c>
      <c r="Q44" s="54"/>
      <c r="Y44" s="77"/>
      <c r="Z44" s="55"/>
    </row>
    <row r="45" spans="1:26" s="44" customFormat="1" ht="9" x14ac:dyDescent="0.15">
      <c r="B45" s="46"/>
      <c r="C45" s="46"/>
      <c r="D45" s="46"/>
      <c r="E45" s="46"/>
      <c r="F45" s="47"/>
      <c r="G45" s="70"/>
      <c r="H45" s="54"/>
      <c r="J45" s="44" t="s">
        <v>97</v>
      </c>
      <c r="K45" s="47">
        <f>T36</f>
        <v>32</v>
      </c>
      <c r="L45" s="47">
        <f>U36</f>
        <v>22</v>
      </c>
      <c r="M45" s="47">
        <f>V36</f>
        <v>7</v>
      </c>
      <c r="N45" s="47">
        <f>W36</f>
        <v>10</v>
      </c>
      <c r="O45" s="46"/>
      <c r="P45" s="57">
        <f t="shared" si="18"/>
        <v>71</v>
      </c>
      <c r="Q45" s="54"/>
      <c r="Y45" s="77"/>
      <c r="Z45" s="56"/>
    </row>
    <row r="46" spans="1:26" s="44" customFormat="1" ht="9" x14ac:dyDescent="0.15">
      <c r="B46" s="46"/>
      <c r="C46" s="46"/>
      <c r="D46" s="46"/>
      <c r="E46" s="46"/>
      <c r="F46" s="47"/>
      <c r="G46" s="70"/>
      <c r="H46" s="54"/>
      <c r="K46" s="47"/>
      <c r="L46" s="47"/>
      <c r="M46" s="47"/>
      <c r="N46" s="47"/>
      <c r="O46" s="46"/>
      <c r="P46" s="57"/>
      <c r="Q46" s="54"/>
      <c r="Y46" s="77"/>
      <c r="Z46" s="56"/>
    </row>
    <row r="47" spans="1:26" x14ac:dyDescent="0.25">
      <c r="F47" s="80"/>
      <c r="H47" s="65"/>
    </row>
    <row r="48" spans="1:26" x14ac:dyDescent="0.25">
      <c r="F48" s="80"/>
      <c r="H48" s="65"/>
    </row>
    <row r="49" spans="2:8" x14ac:dyDescent="0.25">
      <c r="F49" s="80"/>
      <c r="H49" s="65"/>
    </row>
    <row r="50" spans="2:8" x14ac:dyDescent="0.25">
      <c r="F50" s="80"/>
      <c r="H50" s="65"/>
    </row>
    <row r="51" spans="2:8" x14ac:dyDescent="0.25">
      <c r="F51" s="80"/>
      <c r="H51" s="65"/>
    </row>
    <row r="52" spans="2:8" x14ac:dyDescent="0.25">
      <c r="F52" s="80"/>
      <c r="H52" s="65"/>
    </row>
    <row r="53" spans="2:8" x14ac:dyDescent="0.25">
      <c r="F53" s="80"/>
      <c r="H53" s="65"/>
    </row>
    <row r="54" spans="2:8" x14ac:dyDescent="0.25">
      <c r="B54" s="80"/>
      <c r="C54" s="80"/>
      <c r="D54" s="80"/>
      <c r="E54" s="80"/>
      <c r="F54" s="83"/>
      <c r="G54" s="84"/>
      <c r="H54" s="65"/>
    </row>
  </sheetData>
  <sortState xmlns:xlrd2="http://schemas.microsoft.com/office/spreadsheetml/2017/richdata2" ref="S21:Z33">
    <sortCondition ref="Y21:Y33"/>
  </sortState>
  <pageMargins left="0.2" right="0.2" top="0.75" bottom="0.75" header="0.3" footer="0.3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8FE9-092E-446A-BB54-9978209FBC55}">
  <dimension ref="A1:Z49"/>
  <sheetViews>
    <sheetView topLeftCell="A15" workbookViewId="0">
      <selection activeCell="I1" sqref="I1"/>
    </sheetView>
  </sheetViews>
  <sheetFormatPr defaultRowHeight="15" x14ac:dyDescent="0.25"/>
  <cols>
    <col min="1" max="1" width="8.85546875" style="61" bestFit="1" customWidth="1"/>
    <col min="2" max="4" width="2.42578125" style="62" bestFit="1" customWidth="1"/>
    <col min="5" max="5" width="1.7109375" style="62" bestFit="1" customWidth="1"/>
    <col min="6" max="6" width="3.140625" style="62" bestFit="1" customWidth="1"/>
    <col min="7" max="7" width="5.5703125" style="63" bestFit="1" customWidth="1"/>
    <col min="8" max="8" width="8.5703125" style="64" bestFit="1" customWidth="1"/>
    <col min="9" max="9" width="9.140625" style="61"/>
    <col min="10" max="10" width="9.5703125" style="61" bestFit="1" customWidth="1"/>
    <col min="11" max="14" width="2.42578125" style="62" bestFit="1" customWidth="1"/>
    <col min="15" max="15" width="3.140625" style="62" bestFit="1" customWidth="1"/>
    <col min="16" max="16" width="5.5703125" style="63" bestFit="1" customWidth="1"/>
    <col min="17" max="17" width="8.5703125" style="65" bestFit="1" customWidth="1"/>
    <col min="18" max="18" width="3.85546875" style="61" bestFit="1" customWidth="1"/>
    <col min="19" max="19" width="9.28515625" style="61" bestFit="1" customWidth="1"/>
    <col min="20" max="22" width="2.42578125" style="61" bestFit="1" customWidth="1"/>
    <col min="23" max="23" width="1.7109375" style="61" bestFit="1" customWidth="1"/>
    <col min="24" max="24" width="3.140625" style="61" bestFit="1" customWidth="1"/>
    <col min="25" max="25" width="5.5703125" style="66" bestFit="1" customWidth="1"/>
    <col min="26" max="26" width="8.5703125" style="67" bestFit="1" customWidth="1"/>
    <col min="27" max="256" width="9.140625" style="61"/>
    <col min="257" max="257" width="8.85546875" style="61" bestFit="1" customWidth="1"/>
    <col min="258" max="260" width="2.42578125" style="61" bestFit="1" customWidth="1"/>
    <col min="261" max="261" width="1.7109375" style="61" bestFit="1" customWidth="1"/>
    <col min="262" max="262" width="3.140625" style="61" bestFit="1" customWidth="1"/>
    <col min="263" max="263" width="5.5703125" style="61" bestFit="1" customWidth="1"/>
    <col min="264" max="264" width="8.5703125" style="61" bestFit="1" customWidth="1"/>
    <col min="265" max="265" width="9.140625" style="61"/>
    <col min="266" max="266" width="9.5703125" style="61" bestFit="1" customWidth="1"/>
    <col min="267" max="270" width="2.42578125" style="61" bestFit="1" customWidth="1"/>
    <col min="271" max="271" width="3.140625" style="61" bestFit="1" customWidth="1"/>
    <col min="272" max="272" width="5.5703125" style="61" bestFit="1" customWidth="1"/>
    <col min="273" max="273" width="8.5703125" style="61" bestFit="1" customWidth="1"/>
    <col min="274" max="274" width="3.85546875" style="61" bestFit="1" customWidth="1"/>
    <col min="275" max="275" width="9.28515625" style="61" bestFit="1" customWidth="1"/>
    <col min="276" max="278" width="2.42578125" style="61" bestFit="1" customWidth="1"/>
    <col min="279" max="279" width="1.7109375" style="61" bestFit="1" customWidth="1"/>
    <col min="280" max="280" width="3.140625" style="61" bestFit="1" customWidth="1"/>
    <col min="281" max="281" width="5.5703125" style="61" bestFit="1" customWidth="1"/>
    <col min="282" max="282" width="8.5703125" style="61" bestFit="1" customWidth="1"/>
    <col min="283" max="512" width="9.140625" style="61"/>
    <col min="513" max="513" width="8.85546875" style="61" bestFit="1" customWidth="1"/>
    <col min="514" max="516" width="2.42578125" style="61" bestFit="1" customWidth="1"/>
    <col min="517" max="517" width="1.7109375" style="61" bestFit="1" customWidth="1"/>
    <col min="518" max="518" width="3.140625" style="61" bestFit="1" customWidth="1"/>
    <col min="519" max="519" width="5.5703125" style="61" bestFit="1" customWidth="1"/>
    <col min="520" max="520" width="8.5703125" style="61" bestFit="1" customWidth="1"/>
    <col min="521" max="521" width="9.140625" style="61"/>
    <col min="522" max="522" width="9.5703125" style="61" bestFit="1" customWidth="1"/>
    <col min="523" max="526" width="2.42578125" style="61" bestFit="1" customWidth="1"/>
    <col min="527" max="527" width="3.140625" style="61" bestFit="1" customWidth="1"/>
    <col min="528" max="528" width="5.5703125" style="61" bestFit="1" customWidth="1"/>
    <col min="529" max="529" width="8.5703125" style="61" bestFit="1" customWidth="1"/>
    <col min="530" max="530" width="3.85546875" style="61" bestFit="1" customWidth="1"/>
    <col min="531" max="531" width="9.28515625" style="61" bestFit="1" customWidth="1"/>
    <col min="532" max="534" width="2.42578125" style="61" bestFit="1" customWidth="1"/>
    <col min="535" max="535" width="1.7109375" style="61" bestFit="1" customWidth="1"/>
    <col min="536" max="536" width="3.140625" style="61" bestFit="1" customWidth="1"/>
    <col min="537" max="537" width="5.5703125" style="61" bestFit="1" customWidth="1"/>
    <col min="538" max="538" width="8.5703125" style="61" bestFit="1" customWidth="1"/>
    <col min="539" max="768" width="9.140625" style="61"/>
    <col min="769" max="769" width="8.85546875" style="61" bestFit="1" customWidth="1"/>
    <col min="770" max="772" width="2.42578125" style="61" bestFit="1" customWidth="1"/>
    <col min="773" max="773" width="1.7109375" style="61" bestFit="1" customWidth="1"/>
    <col min="774" max="774" width="3.140625" style="61" bestFit="1" customWidth="1"/>
    <col min="775" max="775" width="5.5703125" style="61" bestFit="1" customWidth="1"/>
    <col min="776" max="776" width="8.5703125" style="61" bestFit="1" customWidth="1"/>
    <col min="777" max="777" width="9.140625" style="61"/>
    <col min="778" max="778" width="9.5703125" style="61" bestFit="1" customWidth="1"/>
    <col min="779" max="782" width="2.42578125" style="61" bestFit="1" customWidth="1"/>
    <col min="783" max="783" width="3.140625" style="61" bestFit="1" customWidth="1"/>
    <col min="784" max="784" width="5.5703125" style="61" bestFit="1" customWidth="1"/>
    <col min="785" max="785" width="8.5703125" style="61" bestFit="1" customWidth="1"/>
    <col min="786" max="786" width="3.85546875" style="61" bestFit="1" customWidth="1"/>
    <col min="787" max="787" width="9.28515625" style="61" bestFit="1" customWidth="1"/>
    <col min="788" max="790" width="2.42578125" style="61" bestFit="1" customWidth="1"/>
    <col min="791" max="791" width="1.7109375" style="61" bestFit="1" customWidth="1"/>
    <col min="792" max="792" width="3.140625" style="61" bestFit="1" customWidth="1"/>
    <col min="793" max="793" width="5.5703125" style="61" bestFit="1" customWidth="1"/>
    <col min="794" max="794" width="8.5703125" style="61" bestFit="1" customWidth="1"/>
    <col min="795" max="1024" width="9.140625" style="61"/>
    <col min="1025" max="1025" width="8.85546875" style="61" bestFit="1" customWidth="1"/>
    <col min="1026" max="1028" width="2.42578125" style="61" bestFit="1" customWidth="1"/>
    <col min="1029" max="1029" width="1.7109375" style="61" bestFit="1" customWidth="1"/>
    <col min="1030" max="1030" width="3.140625" style="61" bestFit="1" customWidth="1"/>
    <col min="1031" max="1031" width="5.5703125" style="61" bestFit="1" customWidth="1"/>
    <col min="1032" max="1032" width="8.5703125" style="61" bestFit="1" customWidth="1"/>
    <col min="1033" max="1033" width="9.140625" style="61"/>
    <col min="1034" max="1034" width="9.5703125" style="61" bestFit="1" customWidth="1"/>
    <col min="1035" max="1038" width="2.42578125" style="61" bestFit="1" customWidth="1"/>
    <col min="1039" max="1039" width="3.140625" style="61" bestFit="1" customWidth="1"/>
    <col min="1040" max="1040" width="5.5703125" style="61" bestFit="1" customWidth="1"/>
    <col min="1041" max="1041" width="8.5703125" style="61" bestFit="1" customWidth="1"/>
    <col min="1042" max="1042" width="3.85546875" style="61" bestFit="1" customWidth="1"/>
    <col min="1043" max="1043" width="9.28515625" style="61" bestFit="1" customWidth="1"/>
    <col min="1044" max="1046" width="2.42578125" style="61" bestFit="1" customWidth="1"/>
    <col min="1047" max="1047" width="1.7109375" style="61" bestFit="1" customWidth="1"/>
    <col min="1048" max="1048" width="3.140625" style="61" bestFit="1" customWidth="1"/>
    <col min="1049" max="1049" width="5.5703125" style="61" bestFit="1" customWidth="1"/>
    <col min="1050" max="1050" width="8.5703125" style="61" bestFit="1" customWidth="1"/>
    <col min="1051" max="1280" width="9.140625" style="61"/>
    <col min="1281" max="1281" width="8.85546875" style="61" bestFit="1" customWidth="1"/>
    <col min="1282" max="1284" width="2.42578125" style="61" bestFit="1" customWidth="1"/>
    <col min="1285" max="1285" width="1.7109375" style="61" bestFit="1" customWidth="1"/>
    <col min="1286" max="1286" width="3.140625" style="61" bestFit="1" customWidth="1"/>
    <col min="1287" max="1287" width="5.5703125" style="61" bestFit="1" customWidth="1"/>
    <col min="1288" max="1288" width="8.5703125" style="61" bestFit="1" customWidth="1"/>
    <col min="1289" max="1289" width="9.140625" style="61"/>
    <col min="1290" max="1290" width="9.5703125" style="61" bestFit="1" customWidth="1"/>
    <col min="1291" max="1294" width="2.42578125" style="61" bestFit="1" customWidth="1"/>
    <col min="1295" max="1295" width="3.140625" style="61" bestFit="1" customWidth="1"/>
    <col min="1296" max="1296" width="5.5703125" style="61" bestFit="1" customWidth="1"/>
    <col min="1297" max="1297" width="8.5703125" style="61" bestFit="1" customWidth="1"/>
    <col min="1298" max="1298" width="3.85546875" style="61" bestFit="1" customWidth="1"/>
    <col min="1299" max="1299" width="9.28515625" style="61" bestFit="1" customWidth="1"/>
    <col min="1300" max="1302" width="2.42578125" style="61" bestFit="1" customWidth="1"/>
    <col min="1303" max="1303" width="1.7109375" style="61" bestFit="1" customWidth="1"/>
    <col min="1304" max="1304" width="3.140625" style="61" bestFit="1" customWidth="1"/>
    <col min="1305" max="1305" width="5.5703125" style="61" bestFit="1" customWidth="1"/>
    <col min="1306" max="1306" width="8.5703125" style="61" bestFit="1" customWidth="1"/>
    <col min="1307" max="1536" width="9.140625" style="61"/>
    <col min="1537" max="1537" width="8.85546875" style="61" bestFit="1" customWidth="1"/>
    <col min="1538" max="1540" width="2.42578125" style="61" bestFit="1" customWidth="1"/>
    <col min="1541" max="1541" width="1.7109375" style="61" bestFit="1" customWidth="1"/>
    <col min="1542" max="1542" width="3.140625" style="61" bestFit="1" customWidth="1"/>
    <col min="1543" max="1543" width="5.5703125" style="61" bestFit="1" customWidth="1"/>
    <col min="1544" max="1544" width="8.5703125" style="61" bestFit="1" customWidth="1"/>
    <col min="1545" max="1545" width="9.140625" style="61"/>
    <col min="1546" max="1546" width="9.5703125" style="61" bestFit="1" customWidth="1"/>
    <col min="1547" max="1550" width="2.42578125" style="61" bestFit="1" customWidth="1"/>
    <col min="1551" max="1551" width="3.140625" style="61" bestFit="1" customWidth="1"/>
    <col min="1552" max="1552" width="5.5703125" style="61" bestFit="1" customWidth="1"/>
    <col min="1553" max="1553" width="8.5703125" style="61" bestFit="1" customWidth="1"/>
    <col min="1554" max="1554" width="3.85546875" style="61" bestFit="1" customWidth="1"/>
    <col min="1555" max="1555" width="9.28515625" style="61" bestFit="1" customWidth="1"/>
    <col min="1556" max="1558" width="2.42578125" style="61" bestFit="1" customWidth="1"/>
    <col min="1559" max="1559" width="1.7109375" style="61" bestFit="1" customWidth="1"/>
    <col min="1560" max="1560" width="3.140625" style="61" bestFit="1" customWidth="1"/>
    <col min="1561" max="1561" width="5.5703125" style="61" bestFit="1" customWidth="1"/>
    <col min="1562" max="1562" width="8.5703125" style="61" bestFit="1" customWidth="1"/>
    <col min="1563" max="1792" width="9.140625" style="61"/>
    <col min="1793" max="1793" width="8.85546875" style="61" bestFit="1" customWidth="1"/>
    <col min="1794" max="1796" width="2.42578125" style="61" bestFit="1" customWidth="1"/>
    <col min="1797" max="1797" width="1.7109375" style="61" bestFit="1" customWidth="1"/>
    <col min="1798" max="1798" width="3.140625" style="61" bestFit="1" customWidth="1"/>
    <col min="1799" max="1799" width="5.5703125" style="61" bestFit="1" customWidth="1"/>
    <col min="1800" max="1800" width="8.5703125" style="61" bestFit="1" customWidth="1"/>
    <col min="1801" max="1801" width="9.140625" style="61"/>
    <col min="1802" max="1802" width="9.5703125" style="61" bestFit="1" customWidth="1"/>
    <col min="1803" max="1806" width="2.42578125" style="61" bestFit="1" customWidth="1"/>
    <col min="1807" max="1807" width="3.140625" style="61" bestFit="1" customWidth="1"/>
    <col min="1808" max="1808" width="5.5703125" style="61" bestFit="1" customWidth="1"/>
    <col min="1809" max="1809" width="8.5703125" style="61" bestFit="1" customWidth="1"/>
    <col min="1810" max="1810" width="3.85546875" style="61" bestFit="1" customWidth="1"/>
    <col min="1811" max="1811" width="9.28515625" style="61" bestFit="1" customWidth="1"/>
    <col min="1812" max="1814" width="2.42578125" style="61" bestFit="1" customWidth="1"/>
    <col min="1815" max="1815" width="1.7109375" style="61" bestFit="1" customWidth="1"/>
    <col min="1816" max="1816" width="3.140625" style="61" bestFit="1" customWidth="1"/>
    <col min="1817" max="1817" width="5.5703125" style="61" bestFit="1" customWidth="1"/>
    <col min="1818" max="1818" width="8.5703125" style="61" bestFit="1" customWidth="1"/>
    <col min="1819" max="2048" width="9.140625" style="61"/>
    <col min="2049" max="2049" width="8.85546875" style="61" bestFit="1" customWidth="1"/>
    <col min="2050" max="2052" width="2.42578125" style="61" bestFit="1" customWidth="1"/>
    <col min="2053" max="2053" width="1.7109375" style="61" bestFit="1" customWidth="1"/>
    <col min="2054" max="2054" width="3.140625" style="61" bestFit="1" customWidth="1"/>
    <col min="2055" max="2055" width="5.5703125" style="61" bestFit="1" customWidth="1"/>
    <col min="2056" max="2056" width="8.5703125" style="61" bestFit="1" customWidth="1"/>
    <col min="2057" max="2057" width="9.140625" style="61"/>
    <col min="2058" max="2058" width="9.5703125" style="61" bestFit="1" customWidth="1"/>
    <col min="2059" max="2062" width="2.42578125" style="61" bestFit="1" customWidth="1"/>
    <col min="2063" max="2063" width="3.140625" style="61" bestFit="1" customWidth="1"/>
    <col min="2064" max="2064" width="5.5703125" style="61" bestFit="1" customWidth="1"/>
    <col min="2065" max="2065" width="8.5703125" style="61" bestFit="1" customWidth="1"/>
    <col min="2066" max="2066" width="3.85546875" style="61" bestFit="1" customWidth="1"/>
    <col min="2067" max="2067" width="9.28515625" style="61" bestFit="1" customWidth="1"/>
    <col min="2068" max="2070" width="2.42578125" style="61" bestFit="1" customWidth="1"/>
    <col min="2071" max="2071" width="1.7109375" style="61" bestFit="1" customWidth="1"/>
    <col min="2072" max="2072" width="3.140625" style="61" bestFit="1" customWidth="1"/>
    <col min="2073" max="2073" width="5.5703125" style="61" bestFit="1" customWidth="1"/>
    <col min="2074" max="2074" width="8.5703125" style="61" bestFit="1" customWidth="1"/>
    <col min="2075" max="2304" width="9.140625" style="61"/>
    <col min="2305" max="2305" width="8.85546875" style="61" bestFit="1" customWidth="1"/>
    <col min="2306" max="2308" width="2.42578125" style="61" bestFit="1" customWidth="1"/>
    <col min="2309" max="2309" width="1.7109375" style="61" bestFit="1" customWidth="1"/>
    <col min="2310" max="2310" width="3.140625" style="61" bestFit="1" customWidth="1"/>
    <col min="2311" max="2311" width="5.5703125" style="61" bestFit="1" customWidth="1"/>
    <col min="2312" max="2312" width="8.5703125" style="61" bestFit="1" customWidth="1"/>
    <col min="2313" max="2313" width="9.140625" style="61"/>
    <col min="2314" max="2314" width="9.5703125" style="61" bestFit="1" customWidth="1"/>
    <col min="2315" max="2318" width="2.42578125" style="61" bestFit="1" customWidth="1"/>
    <col min="2319" max="2319" width="3.140625" style="61" bestFit="1" customWidth="1"/>
    <col min="2320" max="2320" width="5.5703125" style="61" bestFit="1" customWidth="1"/>
    <col min="2321" max="2321" width="8.5703125" style="61" bestFit="1" customWidth="1"/>
    <col min="2322" max="2322" width="3.85546875" style="61" bestFit="1" customWidth="1"/>
    <col min="2323" max="2323" width="9.28515625" style="61" bestFit="1" customWidth="1"/>
    <col min="2324" max="2326" width="2.42578125" style="61" bestFit="1" customWidth="1"/>
    <col min="2327" max="2327" width="1.7109375" style="61" bestFit="1" customWidth="1"/>
    <col min="2328" max="2328" width="3.140625" style="61" bestFit="1" customWidth="1"/>
    <col min="2329" max="2329" width="5.5703125" style="61" bestFit="1" customWidth="1"/>
    <col min="2330" max="2330" width="8.5703125" style="61" bestFit="1" customWidth="1"/>
    <col min="2331" max="2560" width="9.140625" style="61"/>
    <col min="2561" max="2561" width="8.85546875" style="61" bestFit="1" customWidth="1"/>
    <col min="2562" max="2564" width="2.42578125" style="61" bestFit="1" customWidth="1"/>
    <col min="2565" max="2565" width="1.7109375" style="61" bestFit="1" customWidth="1"/>
    <col min="2566" max="2566" width="3.140625" style="61" bestFit="1" customWidth="1"/>
    <col min="2567" max="2567" width="5.5703125" style="61" bestFit="1" customWidth="1"/>
    <col min="2568" max="2568" width="8.5703125" style="61" bestFit="1" customWidth="1"/>
    <col min="2569" max="2569" width="9.140625" style="61"/>
    <col min="2570" max="2570" width="9.5703125" style="61" bestFit="1" customWidth="1"/>
    <col min="2571" max="2574" width="2.42578125" style="61" bestFit="1" customWidth="1"/>
    <col min="2575" max="2575" width="3.140625" style="61" bestFit="1" customWidth="1"/>
    <col min="2576" max="2576" width="5.5703125" style="61" bestFit="1" customWidth="1"/>
    <col min="2577" max="2577" width="8.5703125" style="61" bestFit="1" customWidth="1"/>
    <col min="2578" max="2578" width="3.85546875" style="61" bestFit="1" customWidth="1"/>
    <col min="2579" max="2579" width="9.28515625" style="61" bestFit="1" customWidth="1"/>
    <col min="2580" max="2582" width="2.42578125" style="61" bestFit="1" customWidth="1"/>
    <col min="2583" max="2583" width="1.7109375" style="61" bestFit="1" customWidth="1"/>
    <col min="2584" max="2584" width="3.140625" style="61" bestFit="1" customWidth="1"/>
    <col min="2585" max="2585" width="5.5703125" style="61" bestFit="1" customWidth="1"/>
    <col min="2586" max="2586" width="8.5703125" style="61" bestFit="1" customWidth="1"/>
    <col min="2587" max="2816" width="9.140625" style="61"/>
    <col min="2817" max="2817" width="8.85546875" style="61" bestFit="1" customWidth="1"/>
    <col min="2818" max="2820" width="2.42578125" style="61" bestFit="1" customWidth="1"/>
    <col min="2821" max="2821" width="1.7109375" style="61" bestFit="1" customWidth="1"/>
    <col min="2822" max="2822" width="3.140625" style="61" bestFit="1" customWidth="1"/>
    <col min="2823" max="2823" width="5.5703125" style="61" bestFit="1" customWidth="1"/>
    <col min="2824" max="2824" width="8.5703125" style="61" bestFit="1" customWidth="1"/>
    <col min="2825" max="2825" width="9.140625" style="61"/>
    <col min="2826" max="2826" width="9.5703125" style="61" bestFit="1" customWidth="1"/>
    <col min="2827" max="2830" width="2.42578125" style="61" bestFit="1" customWidth="1"/>
    <col min="2831" max="2831" width="3.140625" style="61" bestFit="1" customWidth="1"/>
    <col min="2832" max="2832" width="5.5703125" style="61" bestFit="1" customWidth="1"/>
    <col min="2833" max="2833" width="8.5703125" style="61" bestFit="1" customWidth="1"/>
    <col min="2834" max="2834" width="3.85546875" style="61" bestFit="1" customWidth="1"/>
    <col min="2835" max="2835" width="9.28515625" style="61" bestFit="1" customWidth="1"/>
    <col min="2836" max="2838" width="2.42578125" style="61" bestFit="1" customWidth="1"/>
    <col min="2839" max="2839" width="1.7109375" style="61" bestFit="1" customWidth="1"/>
    <col min="2840" max="2840" width="3.140625" style="61" bestFit="1" customWidth="1"/>
    <col min="2841" max="2841" width="5.5703125" style="61" bestFit="1" customWidth="1"/>
    <col min="2842" max="2842" width="8.5703125" style="61" bestFit="1" customWidth="1"/>
    <col min="2843" max="3072" width="9.140625" style="61"/>
    <col min="3073" max="3073" width="8.85546875" style="61" bestFit="1" customWidth="1"/>
    <col min="3074" max="3076" width="2.42578125" style="61" bestFit="1" customWidth="1"/>
    <col min="3077" max="3077" width="1.7109375" style="61" bestFit="1" customWidth="1"/>
    <col min="3078" max="3078" width="3.140625" style="61" bestFit="1" customWidth="1"/>
    <col min="3079" max="3079" width="5.5703125" style="61" bestFit="1" customWidth="1"/>
    <col min="3080" max="3080" width="8.5703125" style="61" bestFit="1" customWidth="1"/>
    <col min="3081" max="3081" width="9.140625" style="61"/>
    <col min="3082" max="3082" width="9.5703125" style="61" bestFit="1" customWidth="1"/>
    <col min="3083" max="3086" width="2.42578125" style="61" bestFit="1" customWidth="1"/>
    <col min="3087" max="3087" width="3.140625" style="61" bestFit="1" customWidth="1"/>
    <col min="3088" max="3088" width="5.5703125" style="61" bestFit="1" customWidth="1"/>
    <col min="3089" max="3089" width="8.5703125" style="61" bestFit="1" customWidth="1"/>
    <col min="3090" max="3090" width="3.85546875" style="61" bestFit="1" customWidth="1"/>
    <col min="3091" max="3091" width="9.28515625" style="61" bestFit="1" customWidth="1"/>
    <col min="3092" max="3094" width="2.42578125" style="61" bestFit="1" customWidth="1"/>
    <col min="3095" max="3095" width="1.7109375" style="61" bestFit="1" customWidth="1"/>
    <col min="3096" max="3096" width="3.140625" style="61" bestFit="1" customWidth="1"/>
    <col min="3097" max="3097" width="5.5703125" style="61" bestFit="1" customWidth="1"/>
    <col min="3098" max="3098" width="8.5703125" style="61" bestFit="1" customWidth="1"/>
    <col min="3099" max="3328" width="9.140625" style="61"/>
    <col min="3329" max="3329" width="8.85546875" style="61" bestFit="1" customWidth="1"/>
    <col min="3330" max="3332" width="2.42578125" style="61" bestFit="1" customWidth="1"/>
    <col min="3333" max="3333" width="1.7109375" style="61" bestFit="1" customWidth="1"/>
    <col min="3334" max="3334" width="3.140625" style="61" bestFit="1" customWidth="1"/>
    <col min="3335" max="3335" width="5.5703125" style="61" bestFit="1" customWidth="1"/>
    <col min="3336" max="3336" width="8.5703125" style="61" bestFit="1" customWidth="1"/>
    <col min="3337" max="3337" width="9.140625" style="61"/>
    <col min="3338" max="3338" width="9.5703125" style="61" bestFit="1" customWidth="1"/>
    <col min="3339" max="3342" width="2.42578125" style="61" bestFit="1" customWidth="1"/>
    <col min="3343" max="3343" width="3.140625" style="61" bestFit="1" customWidth="1"/>
    <col min="3344" max="3344" width="5.5703125" style="61" bestFit="1" customWidth="1"/>
    <col min="3345" max="3345" width="8.5703125" style="61" bestFit="1" customWidth="1"/>
    <col min="3346" max="3346" width="3.85546875" style="61" bestFit="1" customWidth="1"/>
    <col min="3347" max="3347" width="9.28515625" style="61" bestFit="1" customWidth="1"/>
    <col min="3348" max="3350" width="2.42578125" style="61" bestFit="1" customWidth="1"/>
    <col min="3351" max="3351" width="1.7109375" style="61" bestFit="1" customWidth="1"/>
    <col min="3352" max="3352" width="3.140625" style="61" bestFit="1" customWidth="1"/>
    <col min="3353" max="3353" width="5.5703125" style="61" bestFit="1" customWidth="1"/>
    <col min="3354" max="3354" width="8.5703125" style="61" bestFit="1" customWidth="1"/>
    <col min="3355" max="3584" width="9.140625" style="61"/>
    <col min="3585" max="3585" width="8.85546875" style="61" bestFit="1" customWidth="1"/>
    <col min="3586" max="3588" width="2.42578125" style="61" bestFit="1" customWidth="1"/>
    <col min="3589" max="3589" width="1.7109375" style="61" bestFit="1" customWidth="1"/>
    <col min="3590" max="3590" width="3.140625" style="61" bestFit="1" customWidth="1"/>
    <col min="3591" max="3591" width="5.5703125" style="61" bestFit="1" customWidth="1"/>
    <col min="3592" max="3592" width="8.5703125" style="61" bestFit="1" customWidth="1"/>
    <col min="3593" max="3593" width="9.140625" style="61"/>
    <col min="3594" max="3594" width="9.5703125" style="61" bestFit="1" customWidth="1"/>
    <col min="3595" max="3598" width="2.42578125" style="61" bestFit="1" customWidth="1"/>
    <col min="3599" max="3599" width="3.140625" style="61" bestFit="1" customWidth="1"/>
    <col min="3600" max="3600" width="5.5703125" style="61" bestFit="1" customWidth="1"/>
    <col min="3601" max="3601" width="8.5703125" style="61" bestFit="1" customWidth="1"/>
    <col min="3602" max="3602" width="3.85546875" style="61" bestFit="1" customWidth="1"/>
    <col min="3603" max="3603" width="9.28515625" style="61" bestFit="1" customWidth="1"/>
    <col min="3604" max="3606" width="2.42578125" style="61" bestFit="1" customWidth="1"/>
    <col min="3607" max="3607" width="1.7109375" style="61" bestFit="1" customWidth="1"/>
    <col min="3608" max="3608" width="3.140625" style="61" bestFit="1" customWidth="1"/>
    <col min="3609" max="3609" width="5.5703125" style="61" bestFit="1" customWidth="1"/>
    <col min="3610" max="3610" width="8.5703125" style="61" bestFit="1" customWidth="1"/>
    <col min="3611" max="3840" width="9.140625" style="61"/>
    <col min="3841" max="3841" width="8.85546875" style="61" bestFit="1" customWidth="1"/>
    <col min="3842" max="3844" width="2.42578125" style="61" bestFit="1" customWidth="1"/>
    <col min="3845" max="3845" width="1.7109375" style="61" bestFit="1" customWidth="1"/>
    <col min="3846" max="3846" width="3.140625" style="61" bestFit="1" customWidth="1"/>
    <col min="3847" max="3847" width="5.5703125" style="61" bestFit="1" customWidth="1"/>
    <col min="3848" max="3848" width="8.5703125" style="61" bestFit="1" customWidth="1"/>
    <col min="3849" max="3849" width="9.140625" style="61"/>
    <col min="3850" max="3850" width="9.5703125" style="61" bestFit="1" customWidth="1"/>
    <col min="3851" max="3854" width="2.42578125" style="61" bestFit="1" customWidth="1"/>
    <col min="3855" max="3855" width="3.140625" style="61" bestFit="1" customWidth="1"/>
    <col min="3856" max="3856" width="5.5703125" style="61" bestFit="1" customWidth="1"/>
    <col min="3857" max="3857" width="8.5703125" style="61" bestFit="1" customWidth="1"/>
    <col min="3858" max="3858" width="3.85546875" style="61" bestFit="1" customWidth="1"/>
    <col min="3859" max="3859" width="9.28515625" style="61" bestFit="1" customWidth="1"/>
    <col min="3860" max="3862" width="2.42578125" style="61" bestFit="1" customWidth="1"/>
    <col min="3863" max="3863" width="1.7109375" style="61" bestFit="1" customWidth="1"/>
    <col min="3864" max="3864" width="3.140625" style="61" bestFit="1" customWidth="1"/>
    <col min="3865" max="3865" width="5.5703125" style="61" bestFit="1" customWidth="1"/>
    <col min="3866" max="3866" width="8.5703125" style="61" bestFit="1" customWidth="1"/>
    <col min="3867" max="4096" width="9.140625" style="61"/>
    <col min="4097" max="4097" width="8.85546875" style="61" bestFit="1" customWidth="1"/>
    <col min="4098" max="4100" width="2.42578125" style="61" bestFit="1" customWidth="1"/>
    <col min="4101" max="4101" width="1.7109375" style="61" bestFit="1" customWidth="1"/>
    <col min="4102" max="4102" width="3.140625" style="61" bestFit="1" customWidth="1"/>
    <col min="4103" max="4103" width="5.5703125" style="61" bestFit="1" customWidth="1"/>
    <col min="4104" max="4104" width="8.5703125" style="61" bestFit="1" customWidth="1"/>
    <col min="4105" max="4105" width="9.140625" style="61"/>
    <col min="4106" max="4106" width="9.5703125" style="61" bestFit="1" customWidth="1"/>
    <col min="4107" max="4110" width="2.42578125" style="61" bestFit="1" customWidth="1"/>
    <col min="4111" max="4111" width="3.140625" style="61" bestFit="1" customWidth="1"/>
    <col min="4112" max="4112" width="5.5703125" style="61" bestFit="1" customWidth="1"/>
    <col min="4113" max="4113" width="8.5703125" style="61" bestFit="1" customWidth="1"/>
    <col min="4114" max="4114" width="3.85546875" style="61" bestFit="1" customWidth="1"/>
    <col min="4115" max="4115" width="9.28515625" style="61" bestFit="1" customWidth="1"/>
    <col min="4116" max="4118" width="2.42578125" style="61" bestFit="1" customWidth="1"/>
    <col min="4119" max="4119" width="1.7109375" style="61" bestFit="1" customWidth="1"/>
    <col min="4120" max="4120" width="3.140625" style="61" bestFit="1" customWidth="1"/>
    <col min="4121" max="4121" width="5.5703125" style="61" bestFit="1" customWidth="1"/>
    <col min="4122" max="4122" width="8.5703125" style="61" bestFit="1" customWidth="1"/>
    <col min="4123" max="4352" width="9.140625" style="61"/>
    <col min="4353" max="4353" width="8.85546875" style="61" bestFit="1" customWidth="1"/>
    <col min="4354" max="4356" width="2.42578125" style="61" bestFit="1" customWidth="1"/>
    <col min="4357" max="4357" width="1.7109375" style="61" bestFit="1" customWidth="1"/>
    <col min="4358" max="4358" width="3.140625" style="61" bestFit="1" customWidth="1"/>
    <col min="4359" max="4359" width="5.5703125" style="61" bestFit="1" customWidth="1"/>
    <col min="4360" max="4360" width="8.5703125" style="61" bestFit="1" customWidth="1"/>
    <col min="4361" max="4361" width="9.140625" style="61"/>
    <col min="4362" max="4362" width="9.5703125" style="61" bestFit="1" customWidth="1"/>
    <col min="4363" max="4366" width="2.42578125" style="61" bestFit="1" customWidth="1"/>
    <col min="4367" max="4367" width="3.140625" style="61" bestFit="1" customWidth="1"/>
    <col min="4368" max="4368" width="5.5703125" style="61" bestFit="1" customWidth="1"/>
    <col min="4369" max="4369" width="8.5703125" style="61" bestFit="1" customWidth="1"/>
    <col min="4370" max="4370" width="3.85546875" style="61" bestFit="1" customWidth="1"/>
    <col min="4371" max="4371" width="9.28515625" style="61" bestFit="1" customWidth="1"/>
    <col min="4372" max="4374" width="2.42578125" style="61" bestFit="1" customWidth="1"/>
    <col min="4375" max="4375" width="1.7109375" style="61" bestFit="1" customWidth="1"/>
    <col min="4376" max="4376" width="3.140625" style="61" bestFit="1" customWidth="1"/>
    <col min="4377" max="4377" width="5.5703125" style="61" bestFit="1" customWidth="1"/>
    <col min="4378" max="4378" width="8.5703125" style="61" bestFit="1" customWidth="1"/>
    <col min="4379" max="4608" width="9.140625" style="61"/>
    <col min="4609" max="4609" width="8.85546875" style="61" bestFit="1" customWidth="1"/>
    <col min="4610" max="4612" width="2.42578125" style="61" bestFit="1" customWidth="1"/>
    <col min="4613" max="4613" width="1.7109375" style="61" bestFit="1" customWidth="1"/>
    <col min="4614" max="4614" width="3.140625" style="61" bestFit="1" customWidth="1"/>
    <col min="4615" max="4615" width="5.5703125" style="61" bestFit="1" customWidth="1"/>
    <col min="4616" max="4616" width="8.5703125" style="61" bestFit="1" customWidth="1"/>
    <col min="4617" max="4617" width="9.140625" style="61"/>
    <col min="4618" max="4618" width="9.5703125" style="61" bestFit="1" customWidth="1"/>
    <col min="4619" max="4622" width="2.42578125" style="61" bestFit="1" customWidth="1"/>
    <col min="4623" max="4623" width="3.140625" style="61" bestFit="1" customWidth="1"/>
    <col min="4624" max="4624" width="5.5703125" style="61" bestFit="1" customWidth="1"/>
    <col min="4625" max="4625" width="8.5703125" style="61" bestFit="1" customWidth="1"/>
    <col min="4626" max="4626" width="3.85546875" style="61" bestFit="1" customWidth="1"/>
    <col min="4627" max="4627" width="9.28515625" style="61" bestFit="1" customWidth="1"/>
    <col min="4628" max="4630" width="2.42578125" style="61" bestFit="1" customWidth="1"/>
    <col min="4631" max="4631" width="1.7109375" style="61" bestFit="1" customWidth="1"/>
    <col min="4632" max="4632" width="3.140625" style="61" bestFit="1" customWidth="1"/>
    <col min="4633" max="4633" width="5.5703125" style="61" bestFit="1" customWidth="1"/>
    <col min="4634" max="4634" width="8.5703125" style="61" bestFit="1" customWidth="1"/>
    <col min="4635" max="4864" width="9.140625" style="61"/>
    <col min="4865" max="4865" width="8.85546875" style="61" bestFit="1" customWidth="1"/>
    <col min="4866" max="4868" width="2.42578125" style="61" bestFit="1" customWidth="1"/>
    <col min="4869" max="4869" width="1.7109375" style="61" bestFit="1" customWidth="1"/>
    <col min="4870" max="4870" width="3.140625" style="61" bestFit="1" customWidth="1"/>
    <col min="4871" max="4871" width="5.5703125" style="61" bestFit="1" customWidth="1"/>
    <col min="4872" max="4872" width="8.5703125" style="61" bestFit="1" customWidth="1"/>
    <col min="4873" max="4873" width="9.140625" style="61"/>
    <col min="4874" max="4874" width="9.5703125" style="61" bestFit="1" customWidth="1"/>
    <col min="4875" max="4878" width="2.42578125" style="61" bestFit="1" customWidth="1"/>
    <col min="4879" max="4879" width="3.140625" style="61" bestFit="1" customWidth="1"/>
    <col min="4880" max="4880" width="5.5703125" style="61" bestFit="1" customWidth="1"/>
    <col min="4881" max="4881" width="8.5703125" style="61" bestFit="1" customWidth="1"/>
    <col min="4882" max="4882" width="3.85546875" style="61" bestFit="1" customWidth="1"/>
    <col min="4883" max="4883" width="9.28515625" style="61" bestFit="1" customWidth="1"/>
    <col min="4884" max="4886" width="2.42578125" style="61" bestFit="1" customWidth="1"/>
    <col min="4887" max="4887" width="1.7109375" style="61" bestFit="1" customWidth="1"/>
    <col min="4888" max="4888" width="3.140625" style="61" bestFit="1" customWidth="1"/>
    <col min="4889" max="4889" width="5.5703125" style="61" bestFit="1" customWidth="1"/>
    <col min="4890" max="4890" width="8.5703125" style="61" bestFit="1" customWidth="1"/>
    <col min="4891" max="5120" width="9.140625" style="61"/>
    <col min="5121" max="5121" width="8.85546875" style="61" bestFit="1" customWidth="1"/>
    <col min="5122" max="5124" width="2.42578125" style="61" bestFit="1" customWidth="1"/>
    <col min="5125" max="5125" width="1.7109375" style="61" bestFit="1" customWidth="1"/>
    <col min="5126" max="5126" width="3.140625" style="61" bestFit="1" customWidth="1"/>
    <col min="5127" max="5127" width="5.5703125" style="61" bestFit="1" customWidth="1"/>
    <col min="5128" max="5128" width="8.5703125" style="61" bestFit="1" customWidth="1"/>
    <col min="5129" max="5129" width="9.140625" style="61"/>
    <col min="5130" max="5130" width="9.5703125" style="61" bestFit="1" customWidth="1"/>
    <col min="5131" max="5134" width="2.42578125" style="61" bestFit="1" customWidth="1"/>
    <col min="5135" max="5135" width="3.140625" style="61" bestFit="1" customWidth="1"/>
    <col min="5136" max="5136" width="5.5703125" style="61" bestFit="1" customWidth="1"/>
    <col min="5137" max="5137" width="8.5703125" style="61" bestFit="1" customWidth="1"/>
    <col min="5138" max="5138" width="3.85546875" style="61" bestFit="1" customWidth="1"/>
    <col min="5139" max="5139" width="9.28515625" style="61" bestFit="1" customWidth="1"/>
    <col min="5140" max="5142" width="2.42578125" style="61" bestFit="1" customWidth="1"/>
    <col min="5143" max="5143" width="1.7109375" style="61" bestFit="1" customWidth="1"/>
    <col min="5144" max="5144" width="3.140625" style="61" bestFit="1" customWidth="1"/>
    <col min="5145" max="5145" width="5.5703125" style="61" bestFit="1" customWidth="1"/>
    <col min="5146" max="5146" width="8.5703125" style="61" bestFit="1" customWidth="1"/>
    <col min="5147" max="5376" width="9.140625" style="61"/>
    <col min="5377" max="5377" width="8.85546875" style="61" bestFit="1" customWidth="1"/>
    <col min="5378" max="5380" width="2.42578125" style="61" bestFit="1" customWidth="1"/>
    <col min="5381" max="5381" width="1.7109375" style="61" bestFit="1" customWidth="1"/>
    <col min="5382" max="5382" width="3.140625" style="61" bestFit="1" customWidth="1"/>
    <col min="5383" max="5383" width="5.5703125" style="61" bestFit="1" customWidth="1"/>
    <col min="5384" max="5384" width="8.5703125" style="61" bestFit="1" customWidth="1"/>
    <col min="5385" max="5385" width="9.140625" style="61"/>
    <col min="5386" max="5386" width="9.5703125" style="61" bestFit="1" customWidth="1"/>
    <col min="5387" max="5390" width="2.42578125" style="61" bestFit="1" customWidth="1"/>
    <col min="5391" max="5391" width="3.140625" style="61" bestFit="1" customWidth="1"/>
    <col min="5392" max="5392" width="5.5703125" style="61" bestFit="1" customWidth="1"/>
    <col min="5393" max="5393" width="8.5703125" style="61" bestFit="1" customWidth="1"/>
    <col min="5394" max="5394" width="3.85546875" style="61" bestFit="1" customWidth="1"/>
    <col min="5395" max="5395" width="9.28515625" style="61" bestFit="1" customWidth="1"/>
    <col min="5396" max="5398" width="2.42578125" style="61" bestFit="1" customWidth="1"/>
    <col min="5399" max="5399" width="1.7109375" style="61" bestFit="1" customWidth="1"/>
    <col min="5400" max="5400" width="3.140625" style="61" bestFit="1" customWidth="1"/>
    <col min="5401" max="5401" width="5.5703125" style="61" bestFit="1" customWidth="1"/>
    <col min="5402" max="5402" width="8.5703125" style="61" bestFit="1" customWidth="1"/>
    <col min="5403" max="5632" width="9.140625" style="61"/>
    <col min="5633" max="5633" width="8.85546875" style="61" bestFit="1" customWidth="1"/>
    <col min="5634" max="5636" width="2.42578125" style="61" bestFit="1" customWidth="1"/>
    <col min="5637" max="5637" width="1.7109375" style="61" bestFit="1" customWidth="1"/>
    <col min="5638" max="5638" width="3.140625" style="61" bestFit="1" customWidth="1"/>
    <col min="5639" max="5639" width="5.5703125" style="61" bestFit="1" customWidth="1"/>
    <col min="5640" max="5640" width="8.5703125" style="61" bestFit="1" customWidth="1"/>
    <col min="5641" max="5641" width="9.140625" style="61"/>
    <col min="5642" max="5642" width="9.5703125" style="61" bestFit="1" customWidth="1"/>
    <col min="5643" max="5646" width="2.42578125" style="61" bestFit="1" customWidth="1"/>
    <col min="5647" max="5647" width="3.140625" style="61" bestFit="1" customWidth="1"/>
    <col min="5648" max="5648" width="5.5703125" style="61" bestFit="1" customWidth="1"/>
    <col min="5649" max="5649" width="8.5703125" style="61" bestFit="1" customWidth="1"/>
    <col min="5650" max="5650" width="3.85546875" style="61" bestFit="1" customWidth="1"/>
    <col min="5651" max="5651" width="9.28515625" style="61" bestFit="1" customWidth="1"/>
    <col min="5652" max="5654" width="2.42578125" style="61" bestFit="1" customWidth="1"/>
    <col min="5655" max="5655" width="1.7109375" style="61" bestFit="1" customWidth="1"/>
    <col min="5656" max="5656" width="3.140625" style="61" bestFit="1" customWidth="1"/>
    <col min="5657" max="5657" width="5.5703125" style="61" bestFit="1" customWidth="1"/>
    <col min="5658" max="5658" width="8.5703125" style="61" bestFit="1" customWidth="1"/>
    <col min="5659" max="5888" width="9.140625" style="61"/>
    <col min="5889" max="5889" width="8.85546875" style="61" bestFit="1" customWidth="1"/>
    <col min="5890" max="5892" width="2.42578125" style="61" bestFit="1" customWidth="1"/>
    <col min="5893" max="5893" width="1.7109375" style="61" bestFit="1" customWidth="1"/>
    <col min="5894" max="5894" width="3.140625" style="61" bestFit="1" customWidth="1"/>
    <col min="5895" max="5895" width="5.5703125" style="61" bestFit="1" customWidth="1"/>
    <col min="5896" max="5896" width="8.5703125" style="61" bestFit="1" customWidth="1"/>
    <col min="5897" max="5897" width="9.140625" style="61"/>
    <col min="5898" max="5898" width="9.5703125" style="61" bestFit="1" customWidth="1"/>
    <col min="5899" max="5902" width="2.42578125" style="61" bestFit="1" customWidth="1"/>
    <col min="5903" max="5903" width="3.140625" style="61" bestFit="1" customWidth="1"/>
    <col min="5904" max="5904" width="5.5703125" style="61" bestFit="1" customWidth="1"/>
    <col min="5905" max="5905" width="8.5703125" style="61" bestFit="1" customWidth="1"/>
    <col min="5906" max="5906" width="3.85546875" style="61" bestFit="1" customWidth="1"/>
    <col min="5907" max="5907" width="9.28515625" style="61" bestFit="1" customWidth="1"/>
    <col min="5908" max="5910" width="2.42578125" style="61" bestFit="1" customWidth="1"/>
    <col min="5911" max="5911" width="1.7109375" style="61" bestFit="1" customWidth="1"/>
    <col min="5912" max="5912" width="3.140625" style="61" bestFit="1" customWidth="1"/>
    <col min="5913" max="5913" width="5.5703125" style="61" bestFit="1" customWidth="1"/>
    <col min="5914" max="5914" width="8.5703125" style="61" bestFit="1" customWidth="1"/>
    <col min="5915" max="6144" width="9.140625" style="61"/>
    <col min="6145" max="6145" width="8.85546875" style="61" bestFit="1" customWidth="1"/>
    <col min="6146" max="6148" width="2.42578125" style="61" bestFit="1" customWidth="1"/>
    <col min="6149" max="6149" width="1.7109375" style="61" bestFit="1" customWidth="1"/>
    <col min="6150" max="6150" width="3.140625" style="61" bestFit="1" customWidth="1"/>
    <col min="6151" max="6151" width="5.5703125" style="61" bestFit="1" customWidth="1"/>
    <col min="6152" max="6152" width="8.5703125" style="61" bestFit="1" customWidth="1"/>
    <col min="6153" max="6153" width="9.140625" style="61"/>
    <col min="6154" max="6154" width="9.5703125" style="61" bestFit="1" customWidth="1"/>
    <col min="6155" max="6158" width="2.42578125" style="61" bestFit="1" customWidth="1"/>
    <col min="6159" max="6159" width="3.140625" style="61" bestFit="1" customWidth="1"/>
    <col min="6160" max="6160" width="5.5703125" style="61" bestFit="1" customWidth="1"/>
    <col min="6161" max="6161" width="8.5703125" style="61" bestFit="1" customWidth="1"/>
    <col min="6162" max="6162" width="3.85546875" style="61" bestFit="1" customWidth="1"/>
    <col min="6163" max="6163" width="9.28515625" style="61" bestFit="1" customWidth="1"/>
    <col min="6164" max="6166" width="2.42578125" style="61" bestFit="1" customWidth="1"/>
    <col min="6167" max="6167" width="1.7109375" style="61" bestFit="1" customWidth="1"/>
    <col min="6168" max="6168" width="3.140625" style="61" bestFit="1" customWidth="1"/>
    <col min="6169" max="6169" width="5.5703125" style="61" bestFit="1" customWidth="1"/>
    <col min="6170" max="6170" width="8.5703125" style="61" bestFit="1" customWidth="1"/>
    <col min="6171" max="6400" width="9.140625" style="61"/>
    <col min="6401" max="6401" width="8.85546875" style="61" bestFit="1" customWidth="1"/>
    <col min="6402" max="6404" width="2.42578125" style="61" bestFit="1" customWidth="1"/>
    <col min="6405" max="6405" width="1.7109375" style="61" bestFit="1" customWidth="1"/>
    <col min="6406" max="6406" width="3.140625" style="61" bestFit="1" customWidth="1"/>
    <col min="6407" max="6407" width="5.5703125" style="61" bestFit="1" customWidth="1"/>
    <col min="6408" max="6408" width="8.5703125" style="61" bestFit="1" customWidth="1"/>
    <col min="6409" max="6409" width="9.140625" style="61"/>
    <col min="6410" max="6410" width="9.5703125" style="61" bestFit="1" customWidth="1"/>
    <col min="6411" max="6414" width="2.42578125" style="61" bestFit="1" customWidth="1"/>
    <col min="6415" max="6415" width="3.140625" style="61" bestFit="1" customWidth="1"/>
    <col min="6416" max="6416" width="5.5703125" style="61" bestFit="1" customWidth="1"/>
    <col min="6417" max="6417" width="8.5703125" style="61" bestFit="1" customWidth="1"/>
    <col min="6418" max="6418" width="3.85546875" style="61" bestFit="1" customWidth="1"/>
    <col min="6419" max="6419" width="9.28515625" style="61" bestFit="1" customWidth="1"/>
    <col min="6420" max="6422" width="2.42578125" style="61" bestFit="1" customWidth="1"/>
    <col min="6423" max="6423" width="1.7109375" style="61" bestFit="1" customWidth="1"/>
    <col min="6424" max="6424" width="3.140625" style="61" bestFit="1" customWidth="1"/>
    <col min="6425" max="6425" width="5.5703125" style="61" bestFit="1" customWidth="1"/>
    <col min="6426" max="6426" width="8.5703125" style="61" bestFit="1" customWidth="1"/>
    <col min="6427" max="6656" width="9.140625" style="61"/>
    <col min="6657" max="6657" width="8.85546875" style="61" bestFit="1" customWidth="1"/>
    <col min="6658" max="6660" width="2.42578125" style="61" bestFit="1" customWidth="1"/>
    <col min="6661" max="6661" width="1.7109375" style="61" bestFit="1" customWidth="1"/>
    <col min="6662" max="6662" width="3.140625" style="61" bestFit="1" customWidth="1"/>
    <col min="6663" max="6663" width="5.5703125" style="61" bestFit="1" customWidth="1"/>
    <col min="6664" max="6664" width="8.5703125" style="61" bestFit="1" customWidth="1"/>
    <col min="6665" max="6665" width="9.140625" style="61"/>
    <col min="6666" max="6666" width="9.5703125" style="61" bestFit="1" customWidth="1"/>
    <col min="6667" max="6670" width="2.42578125" style="61" bestFit="1" customWidth="1"/>
    <col min="6671" max="6671" width="3.140625" style="61" bestFit="1" customWidth="1"/>
    <col min="6672" max="6672" width="5.5703125" style="61" bestFit="1" customWidth="1"/>
    <col min="6673" max="6673" width="8.5703125" style="61" bestFit="1" customWidth="1"/>
    <col min="6674" max="6674" width="3.85546875" style="61" bestFit="1" customWidth="1"/>
    <col min="6675" max="6675" width="9.28515625" style="61" bestFit="1" customWidth="1"/>
    <col min="6676" max="6678" width="2.42578125" style="61" bestFit="1" customWidth="1"/>
    <col min="6679" max="6679" width="1.7109375" style="61" bestFit="1" customWidth="1"/>
    <col min="6680" max="6680" width="3.140625" style="61" bestFit="1" customWidth="1"/>
    <col min="6681" max="6681" width="5.5703125" style="61" bestFit="1" customWidth="1"/>
    <col min="6682" max="6682" width="8.5703125" style="61" bestFit="1" customWidth="1"/>
    <col min="6683" max="6912" width="9.140625" style="61"/>
    <col min="6913" max="6913" width="8.85546875" style="61" bestFit="1" customWidth="1"/>
    <col min="6914" max="6916" width="2.42578125" style="61" bestFit="1" customWidth="1"/>
    <col min="6917" max="6917" width="1.7109375" style="61" bestFit="1" customWidth="1"/>
    <col min="6918" max="6918" width="3.140625" style="61" bestFit="1" customWidth="1"/>
    <col min="6919" max="6919" width="5.5703125" style="61" bestFit="1" customWidth="1"/>
    <col min="6920" max="6920" width="8.5703125" style="61" bestFit="1" customWidth="1"/>
    <col min="6921" max="6921" width="9.140625" style="61"/>
    <col min="6922" max="6922" width="9.5703125" style="61" bestFit="1" customWidth="1"/>
    <col min="6923" max="6926" width="2.42578125" style="61" bestFit="1" customWidth="1"/>
    <col min="6927" max="6927" width="3.140625" style="61" bestFit="1" customWidth="1"/>
    <col min="6928" max="6928" width="5.5703125" style="61" bestFit="1" customWidth="1"/>
    <col min="6929" max="6929" width="8.5703125" style="61" bestFit="1" customWidth="1"/>
    <col min="6930" max="6930" width="3.85546875" style="61" bestFit="1" customWidth="1"/>
    <col min="6931" max="6931" width="9.28515625" style="61" bestFit="1" customWidth="1"/>
    <col min="6932" max="6934" width="2.42578125" style="61" bestFit="1" customWidth="1"/>
    <col min="6935" max="6935" width="1.7109375" style="61" bestFit="1" customWidth="1"/>
    <col min="6936" max="6936" width="3.140625" style="61" bestFit="1" customWidth="1"/>
    <col min="6937" max="6937" width="5.5703125" style="61" bestFit="1" customWidth="1"/>
    <col min="6938" max="6938" width="8.5703125" style="61" bestFit="1" customWidth="1"/>
    <col min="6939" max="7168" width="9.140625" style="61"/>
    <col min="7169" max="7169" width="8.85546875" style="61" bestFit="1" customWidth="1"/>
    <col min="7170" max="7172" width="2.42578125" style="61" bestFit="1" customWidth="1"/>
    <col min="7173" max="7173" width="1.7109375" style="61" bestFit="1" customWidth="1"/>
    <col min="7174" max="7174" width="3.140625" style="61" bestFit="1" customWidth="1"/>
    <col min="7175" max="7175" width="5.5703125" style="61" bestFit="1" customWidth="1"/>
    <col min="7176" max="7176" width="8.5703125" style="61" bestFit="1" customWidth="1"/>
    <col min="7177" max="7177" width="9.140625" style="61"/>
    <col min="7178" max="7178" width="9.5703125" style="61" bestFit="1" customWidth="1"/>
    <col min="7179" max="7182" width="2.42578125" style="61" bestFit="1" customWidth="1"/>
    <col min="7183" max="7183" width="3.140625" style="61" bestFit="1" customWidth="1"/>
    <col min="7184" max="7184" width="5.5703125" style="61" bestFit="1" customWidth="1"/>
    <col min="7185" max="7185" width="8.5703125" style="61" bestFit="1" customWidth="1"/>
    <col min="7186" max="7186" width="3.85546875" style="61" bestFit="1" customWidth="1"/>
    <col min="7187" max="7187" width="9.28515625" style="61" bestFit="1" customWidth="1"/>
    <col min="7188" max="7190" width="2.42578125" style="61" bestFit="1" customWidth="1"/>
    <col min="7191" max="7191" width="1.7109375" style="61" bestFit="1" customWidth="1"/>
    <col min="7192" max="7192" width="3.140625" style="61" bestFit="1" customWidth="1"/>
    <col min="7193" max="7193" width="5.5703125" style="61" bestFit="1" customWidth="1"/>
    <col min="7194" max="7194" width="8.5703125" style="61" bestFit="1" customWidth="1"/>
    <col min="7195" max="7424" width="9.140625" style="61"/>
    <col min="7425" max="7425" width="8.85546875" style="61" bestFit="1" customWidth="1"/>
    <col min="7426" max="7428" width="2.42578125" style="61" bestFit="1" customWidth="1"/>
    <col min="7429" max="7429" width="1.7109375" style="61" bestFit="1" customWidth="1"/>
    <col min="7430" max="7430" width="3.140625" style="61" bestFit="1" customWidth="1"/>
    <col min="7431" max="7431" width="5.5703125" style="61" bestFit="1" customWidth="1"/>
    <col min="7432" max="7432" width="8.5703125" style="61" bestFit="1" customWidth="1"/>
    <col min="7433" max="7433" width="9.140625" style="61"/>
    <col min="7434" max="7434" width="9.5703125" style="61" bestFit="1" customWidth="1"/>
    <col min="7435" max="7438" width="2.42578125" style="61" bestFit="1" customWidth="1"/>
    <col min="7439" max="7439" width="3.140625" style="61" bestFit="1" customWidth="1"/>
    <col min="7440" max="7440" width="5.5703125" style="61" bestFit="1" customWidth="1"/>
    <col min="7441" max="7441" width="8.5703125" style="61" bestFit="1" customWidth="1"/>
    <col min="7442" max="7442" width="3.85546875" style="61" bestFit="1" customWidth="1"/>
    <col min="7443" max="7443" width="9.28515625" style="61" bestFit="1" customWidth="1"/>
    <col min="7444" max="7446" width="2.42578125" style="61" bestFit="1" customWidth="1"/>
    <col min="7447" max="7447" width="1.7109375" style="61" bestFit="1" customWidth="1"/>
    <col min="7448" max="7448" width="3.140625" style="61" bestFit="1" customWidth="1"/>
    <col min="7449" max="7449" width="5.5703125" style="61" bestFit="1" customWidth="1"/>
    <col min="7450" max="7450" width="8.5703125" style="61" bestFit="1" customWidth="1"/>
    <col min="7451" max="7680" width="9.140625" style="61"/>
    <col min="7681" max="7681" width="8.85546875" style="61" bestFit="1" customWidth="1"/>
    <col min="7682" max="7684" width="2.42578125" style="61" bestFit="1" customWidth="1"/>
    <col min="7685" max="7685" width="1.7109375" style="61" bestFit="1" customWidth="1"/>
    <col min="7686" max="7686" width="3.140625" style="61" bestFit="1" customWidth="1"/>
    <col min="7687" max="7687" width="5.5703125" style="61" bestFit="1" customWidth="1"/>
    <col min="7688" max="7688" width="8.5703125" style="61" bestFit="1" customWidth="1"/>
    <col min="7689" max="7689" width="9.140625" style="61"/>
    <col min="7690" max="7690" width="9.5703125" style="61" bestFit="1" customWidth="1"/>
    <col min="7691" max="7694" width="2.42578125" style="61" bestFit="1" customWidth="1"/>
    <col min="7695" max="7695" width="3.140625" style="61" bestFit="1" customWidth="1"/>
    <col min="7696" max="7696" width="5.5703125" style="61" bestFit="1" customWidth="1"/>
    <col min="7697" max="7697" width="8.5703125" style="61" bestFit="1" customWidth="1"/>
    <col min="7698" max="7698" width="3.85546875" style="61" bestFit="1" customWidth="1"/>
    <col min="7699" max="7699" width="9.28515625" style="61" bestFit="1" customWidth="1"/>
    <col min="7700" max="7702" width="2.42578125" style="61" bestFit="1" customWidth="1"/>
    <col min="7703" max="7703" width="1.7109375" style="61" bestFit="1" customWidth="1"/>
    <col min="7704" max="7704" width="3.140625" style="61" bestFit="1" customWidth="1"/>
    <col min="7705" max="7705" width="5.5703125" style="61" bestFit="1" customWidth="1"/>
    <col min="7706" max="7706" width="8.5703125" style="61" bestFit="1" customWidth="1"/>
    <col min="7707" max="7936" width="9.140625" style="61"/>
    <col min="7937" max="7937" width="8.85546875" style="61" bestFit="1" customWidth="1"/>
    <col min="7938" max="7940" width="2.42578125" style="61" bestFit="1" customWidth="1"/>
    <col min="7941" max="7941" width="1.7109375" style="61" bestFit="1" customWidth="1"/>
    <col min="7942" max="7942" width="3.140625" style="61" bestFit="1" customWidth="1"/>
    <col min="7943" max="7943" width="5.5703125" style="61" bestFit="1" customWidth="1"/>
    <col min="7944" max="7944" width="8.5703125" style="61" bestFit="1" customWidth="1"/>
    <col min="7945" max="7945" width="9.140625" style="61"/>
    <col min="7946" max="7946" width="9.5703125" style="61" bestFit="1" customWidth="1"/>
    <col min="7947" max="7950" width="2.42578125" style="61" bestFit="1" customWidth="1"/>
    <col min="7951" max="7951" width="3.140625" style="61" bestFit="1" customWidth="1"/>
    <col min="7952" max="7952" width="5.5703125" style="61" bestFit="1" customWidth="1"/>
    <col min="7953" max="7953" width="8.5703125" style="61" bestFit="1" customWidth="1"/>
    <col min="7954" max="7954" width="3.85546875" style="61" bestFit="1" customWidth="1"/>
    <col min="7955" max="7955" width="9.28515625" style="61" bestFit="1" customWidth="1"/>
    <col min="7956" max="7958" width="2.42578125" style="61" bestFit="1" customWidth="1"/>
    <col min="7959" max="7959" width="1.7109375" style="61" bestFit="1" customWidth="1"/>
    <col min="7960" max="7960" width="3.140625" style="61" bestFit="1" customWidth="1"/>
    <col min="7961" max="7961" width="5.5703125" style="61" bestFit="1" customWidth="1"/>
    <col min="7962" max="7962" width="8.5703125" style="61" bestFit="1" customWidth="1"/>
    <col min="7963" max="8192" width="9.140625" style="61"/>
    <col min="8193" max="8193" width="8.85546875" style="61" bestFit="1" customWidth="1"/>
    <col min="8194" max="8196" width="2.42578125" style="61" bestFit="1" customWidth="1"/>
    <col min="8197" max="8197" width="1.7109375" style="61" bestFit="1" customWidth="1"/>
    <col min="8198" max="8198" width="3.140625" style="61" bestFit="1" customWidth="1"/>
    <col min="8199" max="8199" width="5.5703125" style="61" bestFit="1" customWidth="1"/>
    <col min="8200" max="8200" width="8.5703125" style="61" bestFit="1" customWidth="1"/>
    <col min="8201" max="8201" width="9.140625" style="61"/>
    <col min="8202" max="8202" width="9.5703125" style="61" bestFit="1" customWidth="1"/>
    <col min="8203" max="8206" width="2.42578125" style="61" bestFit="1" customWidth="1"/>
    <col min="8207" max="8207" width="3.140625" style="61" bestFit="1" customWidth="1"/>
    <col min="8208" max="8208" width="5.5703125" style="61" bestFit="1" customWidth="1"/>
    <col min="8209" max="8209" width="8.5703125" style="61" bestFit="1" customWidth="1"/>
    <col min="8210" max="8210" width="3.85546875" style="61" bestFit="1" customWidth="1"/>
    <col min="8211" max="8211" width="9.28515625" style="61" bestFit="1" customWidth="1"/>
    <col min="8212" max="8214" width="2.42578125" style="61" bestFit="1" customWidth="1"/>
    <col min="8215" max="8215" width="1.7109375" style="61" bestFit="1" customWidth="1"/>
    <col min="8216" max="8216" width="3.140625" style="61" bestFit="1" customWidth="1"/>
    <col min="8217" max="8217" width="5.5703125" style="61" bestFit="1" customWidth="1"/>
    <col min="8218" max="8218" width="8.5703125" style="61" bestFit="1" customWidth="1"/>
    <col min="8219" max="8448" width="9.140625" style="61"/>
    <col min="8449" max="8449" width="8.85546875" style="61" bestFit="1" customWidth="1"/>
    <col min="8450" max="8452" width="2.42578125" style="61" bestFit="1" customWidth="1"/>
    <col min="8453" max="8453" width="1.7109375" style="61" bestFit="1" customWidth="1"/>
    <col min="8454" max="8454" width="3.140625" style="61" bestFit="1" customWidth="1"/>
    <col min="8455" max="8455" width="5.5703125" style="61" bestFit="1" customWidth="1"/>
    <col min="8456" max="8456" width="8.5703125" style="61" bestFit="1" customWidth="1"/>
    <col min="8457" max="8457" width="9.140625" style="61"/>
    <col min="8458" max="8458" width="9.5703125" style="61" bestFit="1" customWidth="1"/>
    <col min="8459" max="8462" width="2.42578125" style="61" bestFit="1" customWidth="1"/>
    <col min="8463" max="8463" width="3.140625" style="61" bestFit="1" customWidth="1"/>
    <col min="8464" max="8464" width="5.5703125" style="61" bestFit="1" customWidth="1"/>
    <col min="8465" max="8465" width="8.5703125" style="61" bestFit="1" customWidth="1"/>
    <col min="8466" max="8466" width="3.85546875" style="61" bestFit="1" customWidth="1"/>
    <col min="8467" max="8467" width="9.28515625" style="61" bestFit="1" customWidth="1"/>
    <col min="8468" max="8470" width="2.42578125" style="61" bestFit="1" customWidth="1"/>
    <col min="8471" max="8471" width="1.7109375" style="61" bestFit="1" customWidth="1"/>
    <col min="8472" max="8472" width="3.140625" style="61" bestFit="1" customWidth="1"/>
    <col min="8473" max="8473" width="5.5703125" style="61" bestFit="1" customWidth="1"/>
    <col min="8474" max="8474" width="8.5703125" style="61" bestFit="1" customWidth="1"/>
    <col min="8475" max="8704" width="9.140625" style="61"/>
    <col min="8705" max="8705" width="8.85546875" style="61" bestFit="1" customWidth="1"/>
    <col min="8706" max="8708" width="2.42578125" style="61" bestFit="1" customWidth="1"/>
    <col min="8709" max="8709" width="1.7109375" style="61" bestFit="1" customWidth="1"/>
    <col min="8710" max="8710" width="3.140625" style="61" bestFit="1" customWidth="1"/>
    <col min="8711" max="8711" width="5.5703125" style="61" bestFit="1" customWidth="1"/>
    <col min="8712" max="8712" width="8.5703125" style="61" bestFit="1" customWidth="1"/>
    <col min="8713" max="8713" width="9.140625" style="61"/>
    <col min="8714" max="8714" width="9.5703125" style="61" bestFit="1" customWidth="1"/>
    <col min="8715" max="8718" width="2.42578125" style="61" bestFit="1" customWidth="1"/>
    <col min="8719" max="8719" width="3.140625" style="61" bestFit="1" customWidth="1"/>
    <col min="8720" max="8720" width="5.5703125" style="61" bestFit="1" customWidth="1"/>
    <col min="8721" max="8721" width="8.5703125" style="61" bestFit="1" customWidth="1"/>
    <col min="8722" max="8722" width="3.85546875" style="61" bestFit="1" customWidth="1"/>
    <col min="8723" max="8723" width="9.28515625" style="61" bestFit="1" customWidth="1"/>
    <col min="8724" max="8726" width="2.42578125" style="61" bestFit="1" customWidth="1"/>
    <col min="8727" max="8727" width="1.7109375" style="61" bestFit="1" customWidth="1"/>
    <col min="8728" max="8728" width="3.140625" style="61" bestFit="1" customWidth="1"/>
    <col min="8729" max="8729" width="5.5703125" style="61" bestFit="1" customWidth="1"/>
    <col min="8730" max="8730" width="8.5703125" style="61" bestFit="1" customWidth="1"/>
    <col min="8731" max="8960" width="9.140625" style="61"/>
    <col min="8961" max="8961" width="8.85546875" style="61" bestFit="1" customWidth="1"/>
    <col min="8962" max="8964" width="2.42578125" style="61" bestFit="1" customWidth="1"/>
    <col min="8965" max="8965" width="1.7109375" style="61" bestFit="1" customWidth="1"/>
    <col min="8966" max="8966" width="3.140625" style="61" bestFit="1" customWidth="1"/>
    <col min="8967" max="8967" width="5.5703125" style="61" bestFit="1" customWidth="1"/>
    <col min="8968" max="8968" width="8.5703125" style="61" bestFit="1" customWidth="1"/>
    <col min="8969" max="8969" width="9.140625" style="61"/>
    <col min="8970" max="8970" width="9.5703125" style="61" bestFit="1" customWidth="1"/>
    <col min="8971" max="8974" width="2.42578125" style="61" bestFit="1" customWidth="1"/>
    <col min="8975" max="8975" width="3.140625" style="61" bestFit="1" customWidth="1"/>
    <col min="8976" max="8976" width="5.5703125" style="61" bestFit="1" customWidth="1"/>
    <col min="8977" max="8977" width="8.5703125" style="61" bestFit="1" customWidth="1"/>
    <col min="8978" max="8978" width="3.85546875" style="61" bestFit="1" customWidth="1"/>
    <col min="8979" max="8979" width="9.28515625" style="61" bestFit="1" customWidth="1"/>
    <col min="8980" max="8982" width="2.42578125" style="61" bestFit="1" customWidth="1"/>
    <col min="8983" max="8983" width="1.7109375" style="61" bestFit="1" customWidth="1"/>
    <col min="8984" max="8984" width="3.140625" style="61" bestFit="1" customWidth="1"/>
    <col min="8985" max="8985" width="5.5703125" style="61" bestFit="1" customWidth="1"/>
    <col min="8986" max="8986" width="8.5703125" style="61" bestFit="1" customWidth="1"/>
    <col min="8987" max="9216" width="9.140625" style="61"/>
    <col min="9217" max="9217" width="8.85546875" style="61" bestFit="1" customWidth="1"/>
    <col min="9218" max="9220" width="2.42578125" style="61" bestFit="1" customWidth="1"/>
    <col min="9221" max="9221" width="1.7109375" style="61" bestFit="1" customWidth="1"/>
    <col min="9222" max="9222" width="3.140625" style="61" bestFit="1" customWidth="1"/>
    <col min="9223" max="9223" width="5.5703125" style="61" bestFit="1" customWidth="1"/>
    <col min="9224" max="9224" width="8.5703125" style="61" bestFit="1" customWidth="1"/>
    <col min="9225" max="9225" width="9.140625" style="61"/>
    <col min="9226" max="9226" width="9.5703125" style="61" bestFit="1" customWidth="1"/>
    <col min="9227" max="9230" width="2.42578125" style="61" bestFit="1" customWidth="1"/>
    <col min="9231" max="9231" width="3.140625" style="61" bestFit="1" customWidth="1"/>
    <col min="9232" max="9232" width="5.5703125" style="61" bestFit="1" customWidth="1"/>
    <col min="9233" max="9233" width="8.5703125" style="61" bestFit="1" customWidth="1"/>
    <col min="9234" max="9234" width="3.85546875" style="61" bestFit="1" customWidth="1"/>
    <col min="9235" max="9235" width="9.28515625" style="61" bestFit="1" customWidth="1"/>
    <col min="9236" max="9238" width="2.42578125" style="61" bestFit="1" customWidth="1"/>
    <col min="9239" max="9239" width="1.7109375" style="61" bestFit="1" customWidth="1"/>
    <col min="9240" max="9240" width="3.140625" style="61" bestFit="1" customWidth="1"/>
    <col min="9241" max="9241" width="5.5703125" style="61" bestFit="1" customWidth="1"/>
    <col min="9242" max="9242" width="8.5703125" style="61" bestFit="1" customWidth="1"/>
    <col min="9243" max="9472" width="9.140625" style="61"/>
    <col min="9473" max="9473" width="8.85546875" style="61" bestFit="1" customWidth="1"/>
    <col min="9474" max="9476" width="2.42578125" style="61" bestFit="1" customWidth="1"/>
    <col min="9477" max="9477" width="1.7109375" style="61" bestFit="1" customWidth="1"/>
    <col min="9478" max="9478" width="3.140625" style="61" bestFit="1" customWidth="1"/>
    <col min="9479" max="9479" width="5.5703125" style="61" bestFit="1" customWidth="1"/>
    <col min="9480" max="9480" width="8.5703125" style="61" bestFit="1" customWidth="1"/>
    <col min="9481" max="9481" width="9.140625" style="61"/>
    <col min="9482" max="9482" width="9.5703125" style="61" bestFit="1" customWidth="1"/>
    <col min="9483" max="9486" width="2.42578125" style="61" bestFit="1" customWidth="1"/>
    <col min="9487" max="9487" width="3.140625" style="61" bestFit="1" customWidth="1"/>
    <col min="9488" max="9488" width="5.5703125" style="61" bestFit="1" customWidth="1"/>
    <col min="9489" max="9489" width="8.5703125" style="61" bestFit="1" customWidth="1"/>
    <col min="9490" max="9490" width="3.85546875" style="61" bestFit="1" customWidth="1"/>
    <col min="9491" max="9491" width="9.28515625" style="61" bestFit="1" customWidth="1"/>
    <col min="9492" max="9494" width="2.42578125" style="61" bestFit="1" customWidth="1"/>
    <col min="9495" max="9495" width="1.7109375" style="61" bestFit="1" customWidth="1"/>
    <col min="9496" max="9496" width="3.140625" style="61" bestFit="1" customWidth="1"/>
    <col min="9497" max="9497" width="5.5703125" style="61" bestFit="1" customWidth="1"/>
    <col min="9498" max="9498" width="8.5703125" style="61" bestFit="1" customWidth="1"/>
    <col min="9499" max="9728" width="9.140625" style="61"/>
    <col min="9729" max="9729" width="8.85546875" style="61" bestFit="1" customWidth="1"/>
    <col min="9730" max="9732" width="2.42578125" style="61" bestFit="1" customWidth="1"/>
    <col min="9733" max="9733" width="1.7109375" style="61" bestFit="1" customWidth="1"/>
    <col min="9734" max="9734" width="3.140625" style="61" bestFit="1" customWidth="1"/>
    <col min="9735" max="9735" width="5.5703125" style="61" bestFit="1" customWidth="1"/>
    <col min="9736" max="9736" width="8.5703125" style="61" bestFit="1" customWidth="1"/>
    <col min="9737" max="9737" width="9.140625" style="61"/>
    <col min="9738" max="9738" width="9.5703125" style="61" bestFit="1" customWidth="1"/>
    <col min="9739" max="9742" width="2.42578125" style="61" bestFit="1" customWidth="1"/>
    <col min="9743" max="9743" width="3.140625" style="61" bestFit="1" customWidth="1"/>
    <col min="9744" max="9744" width="5.5703125" style="61" bestFit="1" customWidth="1"/>
    <col min="9745" max="9745" width="8.5703125" style="61" bestFit="1" customWidth="1"/>
    <col min="9746" max="9746" width="3.85546875" style="61" bestFit="1" customWidth="1"/>
    <col min="9747" max="9747" width="9.28515625" style="61" bestFit="1" customWidth="1"/>
    <col min="9748" max="9750" width="2.42578125" style="61" bestFit="1" customWidth="1"/>
    <col min="9751" max="9751" width="1.7109375" style="61" bestFit="1" customWidth="1"/>
    <col min="9752" max="9752" width="3.140625" style="61" bestFit="1" customWidth="1"/>
    <col min="9753" max="9753" width="5.5703125" style="61" bestFit="1" customWidth="1"/>
    <col min="9754" max="9754" width="8.5703125" style="61" bestFit="1" customWidth="1"/>
    <col min="9755" max="9984" width="9.140625" style="61"/>
    <col min="9985" max="9985" width="8.85546875" style="61" bestFit="1" customWidth="1"/>
    <col min="9986" max="9988" width="2.42578125" style="61" bestFit="1" customWidth="1"/>
    <col min="9989" max="9989" width="1.7109375" style="61" bestFit="1" customWidth="1"/>
    <col min="9990" max="9990" width="3.140625" style="61" bestFit="1" customWidth="1"/>
    <col min="9991" max="9991" width="5.5703125" style="61" bestFit="1" customWidth="1"/>
    <col min="9992" max="9992" width="8.5703125" style="61" bestFit="1" customWidth="1"/>
    <col min="9993" max="9993" width="9.140625" style="61"/>
    <col min="9994" max="9994" width="9.5703125" style="61" bestFit="1" customWidth="1"/>
    <col min="9995" max="9998" width="2.42578125" style="61" bestFit="1" customWidth="1"/>
    <col min="9999" max="9999" width="3.140625" style="61" bestFit="1" customWidth="1"/>
    <col min="10000" max="10000" width="5.5703125" style="61" bestFit="1" customWidth="1"/>
    <col min="10001" max="10001" width="8.5703125" style="61" bestFit="1" customWidth="1"/>
    <col min="10002" max="10002" width="3.85546875" style="61" bestFit="1" customWidth="1"/>
    <col min="10003" max="10003" width="9.28515625" style="61" bestFit="1" customWidth="1"/>
    <col min="10004" max="10006" width="2.42578125" style="61" bestFit="1" customWidth="1"/>
    <col min="10007" max="10007" width="1.7109375" style="61" bestFit="1" customWidth="1"/>
    <col min="10008" max="10008" width="3.140625" style="61" bestFit="1" customWidth="1"/>
    <col min="10009" max="10009" width="5.5703125" style="61" bestFit="1" customWidth="1"/>
    <col min="10010" max="10010" width="8.5703125" style="61" bestFit="1" customWidth="1"/>
    <col min="10011" max="10240" width="9.140625" style="61"/>
    <col min="10241" max="10241" width="8.85546875" style="61" bestFit="1" customWidth="1"/>
    <col min="10242" max="10244" width="2.42578125" style="61" bestFit="1" customWidth="1"/>
    <col min="10245" max="10245" width="1.7109375" style="61" bestFit="1" customWidth="1"/>
    <col min="10246" max="10246" width="3.140625" style="61" bestFit="1" customWidth="1"/>
    <col min="10247" max="10247" width="5.5703125" style="61" bestFit="1" customWidth="1"/>
    <col min="10248" max="10248" width="8.5703125" style="61" bestFit="1" customWidth="1"/>
    <col min="10249" max="10249" width="9.140625" style="61"/>
    <col min="10250" max="10250" width="9.5703125" style="61" bestFit="1" customWidth="1"/>
    <col min="10251" max="10254" width="2.42578125" style="61" bestFit="1" customWidth="1"/>
    <col min="10255" max="10255" width="3.140625" style="61" bestFit="1" customWidth="1"/>
    <col min="10256" max="10256" width="5.5703125" style="61" bestFit="1" customWidth="1"/>
    <col min="10257" max="10257" width="8.5703125" style="61" bestFit="1" customWidth="1"/>
    <col min="10258" max="10258" width="3.85546875" style="61" bestFit="1" customWidth="1"/>
    <col min="10259" max="10259" width="9.28515625" style="61" bestFit="1" customWidth="1"/>
    <col min="10260" max="10262" width="2.42578125" style="61" bestFit="1" customWidth="1"/>
    <col min="10263" max="10263" width="1.7109375" style="61" bestFit="1" customWidth="1"/>
    <col min="10264" max="10264" width="3.140625" style="61" bestFit="1" customWidth="1"/>
    <col min="10265" max="10265" width="5.5703125" style="61" bestFit="1" customWidth="1"/>
    <col min="10266" max="10266" width="8.5703125" style="61" bestFit="1" customWidth="1"/>
    <col min="10267" max="10496" width="9.140625" style="61"/>
    <col min="10497" max="10497" width="8.85546875" style="61" bestFit="1" customWidth="1"/>
    <col min="10498" max="10500" width="2.42578125" style="61" bestFit="1" customWidth="1"/>
    <col min="10501" max="10501" width="1.7109375" style="61" bestFit="1" customWidth="1"/>
    <col min="10502" max="10502" width="3.140625" style="61" bestFit="1" customWidth="1"/>
    <col min="10503" max="10503" width="5.5703125" style="61" bestFit="1" customWidth="1"/>
    <col min="10504" max="10504" width="8.5703125" style="61" bestFit="1" customWidth="1"/>
    <col min="10505" max="10505" width="9.140625" style="61"/>
    <col min="10506" max="10506" width="9.5703125" style="61" bestFit="1" customWidth="1"/>
    <col min="10507" max="10510" width="2.42578125" style="61" bestFit="1" customWidth="1"/>
    <col min="10511" max="10511" width="3.140625" style="61" bestFit="1" customWidth="1"/>
    <col min="10512" max="10512" width="5.5703125" style="61" bestFit="1" customWidth="1"/>
    <col min="10513" max="10513" width="8.5703125" style="61" bestFit="1" customWidth="1"/>
    <col min="10514" max="10514" width="3.85546875" style="61" bestFit="1" customWidth="1"/>
    <col min="10515" max="10515" width="9.28515625" style="61" bestFit="1" customWidth="1"/>
    <col min="10516" max="10518" width="2.42578125" style="61" bestFit="1" customWidth="1"/>
    <col min="10519" max="10519" width="1.7109375" style="61" bestFit="1" customWidth="1"/>
    <col min="10520" max="10520" width="3.140625" style="61" bestFit="1" customWidth="1"/>
    <col min="10521" max="10521" width="5.5703125" style="61" bestFit="1" customWidth="1"/>
    <col min="10522" max="10522" width="8.5703125" style="61" bestFit="1" customWidth="1"/>
    <col min="10523" max="10752" width="9.140625" style="61"/>
    <col min="10753" max="10753" width="8.85546875" style="61" bestFit="1" customWidth="1"/>
    <col min="10754" max="10756" width="2.42578125" style="61" bestFit="1" customWidth="1"/>
    <col min="10757" max="10757" width="1.7109375" style="61" bestFit="1" customWidth="1"/>
    <col min="10758" max="10758" width="3.140625" style="61" bestFit="1" customWidth="1"/>
    <col min="10759" max="10759" width="5.5703125" style="61" bestFit="1" customWidth="1"/>
    <col min="10760" max="10760" width="8.5703125" style="61" bestFit="1" customWidth="1"/>
    <col min="10761" max="10761" width="9.140625" style="61"/>
    <col min="10762" max="10762" width="9.5703125" style="61" bestFit="1" customWidth="1"/>
    <col min="10763" max="10766" width="2.42578125" style="61" bestFit="1" customWidth="1"/>
    <col min="10767" max="10767" width="3.140625" style="61" bestFit="1" customWidth="1"/>
    <col min="10768" max="10768" width="5.5703125" style="61" bestFit="1" customWidth="1"/>
    <col min="10769" max="10769" width="8.5703125" style="61" bestFit="1" customWidth="1"/>
    <col min="10770" max="10770" width="3.85546875" style="61" bestFit="1" customWidth="1"/>
    <col min="10771" max="10771" width="9.28515625" style="61" bestFit="1" customWidth="1"/>
    <col min="10772" max="10774" width="2.42578125" style="61" bestFit="1" customWidth="1"/>
    <col min="10775" max="10775" width="1.7109375" style="61" bestFit="1" customWidth="1"/>
    <col min="10776" max="10776" width="3.140625" style="61" bestFit="1" customWidth="1"/>
    <col min="10777" max="10777" width="5.5703125" style="61" bestFit="1" customWidth="1"/>
    <col min="10778" max="10778" width="8.5703125" style="61" bestFit="1" customWidth="1"/>
    <col min="10779" max="11008" width="9.140625" style="61"/>
    <col min="11009" max="11009" width="8.85546875" style="61" bestFit="1" customWidth="1"/>
    <col min="11010" max="11012" width="2.42578125" style="61" bestFit="1" customWidth="1"/>
    <col min="11013" max="11013" width="1.7109375" style="61" bestFit="1" customWidth="1"/>
    <col min="11014" max="11014" width="3.140625" style="61" bestFit="1" customWidth="1"/>
    <col min="11015" max="11015" width="5.5703125" style="61" bestFit="1" customWidth="1"/>
    <col min="11016" max="11016" width="8.5703125" style="61" bestFit="1" customWidth="1"/>
    <col min="11017" max="11017" width="9.140625" style="61"/>
    <col min="11018" max="11018" width="9.5703125" style="61" bestFit="1" customWidth="1"/>
    <col min="11019" max="11022" width="2.42578125" style="61" bestFit="1" customWidth="1"/>
    <col min="11023" max="11023" width="3.140625" style="61" bestFit="1" customWidth="1"/>
    <col min="11024" max="11024" width="5.5703125" style="61" bestFit="1" customWidth="1"/>
    <col min="11025" max="11025" width="8.5703125" style="61" bestFit="1" customWidth="1"/>
    <col min="11026" max="11026" width="3.85546875" style="61" bestFit="1" customWidth="1"/>
    <col min="11027" max="11027" width="9.28515625" style="61" bestFit="1" customWidth="1"/>
    <col min="11028" max="11030" width="2.42578125" style="61" bestFit="1" customWidth="1"/>
    <col min="11031" max="11031" width="1.7109375" style="61" bestFit="1" customWidth="1"/>
    <col min="11032" max="11032" width="3.140625" style="61" bestFit="1" customWidth="1"/>
    <col min="11033" max="11033" width="5.5703125" style="61" bestFit="1" customWidth="1"/>
    <col min="11034" max="11034" width="8.5703125" style="61" bestFit="1" customWidth="1"/>
    <col min="11035" max="11264" width="9.140625" style="61"/>
    <col min="11265" max="11265" width="8.85546875" style="61" bestFit="1" customWidth="1"/>
    <col min="11266" max="11268" width="2.42578125" style="61" bestFit="1" customWidth="1"/>
    <col min="11269" max="11269" width="1.7109375" style="61" bestFit="1" customWidth="1"/>
    <col min="11270" max="11270" width="3.140625" style="61" bestFit="1" customWidth="1"/>
    <col min="11271" max="11271" width="5.5703125" style="61" bestFit="1" customWidth="1"/>
    <col min="11272" max="11272" width="8.5703125" style="61" bestFit="1" customWidth="1"/>
    <col min="11273" max="11273" width="9.140625" style="61"/>
    <col min="11274" max="11274" width="9.5703125" style="61" bestFit="1" customWidth="1"/>
    <col min="11275" max="11278" width="2.42578125" style="61" bestFit="1" customWidth="1"/>
    <col min="11279" max="11279" width="3.140625" style="61" bestFit="1" customWidth="1"/>
    <col min="11280" max="11280" width="5.5703125" style="61" bestFit="1" customWidth="1"/>
    <col min="11281" max="11281" width="8.5703125" style="61" bestFit="1" customWidth="1"/>
    <col min="11282" max="11282" width="3.85546875" style="61" bestFit="1" customWidth="1"/>
    <col min="11283" max="11283" width="9.28515625" style="61" bestFit="1" customWidth="1"/>
    <col min="11284" max="11286" width="2.42578125" style="61" bestFit="1" customWidth="1"/>
    <col min="11287" max="11287" width="1.7109375" style="61" bestFit="1" customWidth="1"/>
    <col min="11288" max="11288" width="3.140625" style="61" bestFit="1" customWidth="1"/>
    <col min="11289" max="11289" width="5.5703125" style="61" bestFit="1" customWidth="1"/>
    <col min="11290" max="11290" width="8.5703125" style="61" bestFit="1" customWidth="1"/>
    <col min="11291" max="11520" width="9.140625" style="61"/>
    <col min="11521" max="11521" width="8.85546875" style="61" bestFit="1" customWidth="1"/>
    <col min="11522" max="11524" width="2.42578125" style="61" bestFit="1" customWidth="1"/>
    <col min="11525" max="11525" width="1.7109375" style="61" bestFit="1" customWidth="1"/>
    <col min="11526" max="11526" width="3.140625" style="61" bestFit="1" customWidth="1"/>
    <col min="11527" max="11527" width="5.5703125" style="61" bestFit="1" customWidth="1"/>
    <col min="11528" max="11528" width="8.5703125" style="61" bestFit="1" customWidth="1"/>
    <col min="11529" max="11529" width="9.140625" style="61"/>
    <col min="11530" max="11530" width="9.5703125" style="61" bestFit="1" customWidth="1"/>
    <col min="11531" max="11534" width="2.42578125" style="61" bestFit="1" customWidth="1"/>
    <col min="11535" max="11535" width="3.140625" style="61" bestFit="1" customWidth="1"/>
    <col min="11536" max="11536" width="5.5703125" style="61" bestFit="1" customWidth="1"/>
    <col min="11537" max="11537" width="8.5703125" style="61" bestFit="1" customWidth="1"/>
    <col min="11538" max="11538" width="3.85546875" style="61" bestFit="1" customWidth="1"/>
    <col min="11539" max="11539" width="9.28515625" style="61" bestFit="1" customWidth="1"/>
    <col min="11540" max="11542" width="2.42578125" style="61" bestFit="1" customWidth="1"/>
    <col min="11543" max="11543" width="1.7109375" style="61" bestFit="1" customWidth="1"/>
    <col min="11544" max="11544" width="3.140625" style="61" bestFit="1" customWidth="1"/>
    <col min="11545" max="11545" width="5.5703125" style="61" bestFit="1" customWidth="1"/>
    <col min="11546" max="11546" width="8.5703125" style="61" bestFit="1" customWidth="1"/>
    <col min="11547" max="11776" width="9.140625" style="61"/>
    <col min="11777" max="11777" width="8.85546875" style="61" bestFit="1" customWidth="1"/>
    <col min="11778" max="11780" width="2.42578125" style="61" bestFit="1" customWidth="1"/>
    <col min="11781" max="11781" width="1.7109375" style="61" bestFit="1" customWidth="1"/>
    <col min="11782" max="11782" width="3.140625" style="61" bestFit="1" customWidth="1"/>
    <col min="11783" max="11783" width="5.5703125" style="61" bestFit="1" customWidth="1"/>
    <col min="11784" max="11784" width="8.5703125" style="61" bestFit="1" customWidth="1"/>
    <col min="11785" max="11785" width="9.140625" style="61"/>
    <col min="11786" max="11786" width="9.5703125" style="61" bestFit="1" customWidth="1"/>
    <col min="11787" max="11790" width="2.42578125" style="61" bestFit="1" customWidth="1"/>
    <col min="11791" max="11791" width="3.140625" style="61" bestFit="1" customWidth="1"/>
    <col min="11792" max="11792" width="5.5703125" style="61" bestFit="1" customWidth="1"/>
    <col min="11793" max="11793" width="8.5703125" style="61" bestFit="1" customWidth="1"/>
    <col min="11794" max="11794" width="3.85546875" style="61" bestFit="1" customWidth="1"/>
    <col min="11795" max="11795" width="9.28515625" style="61" bestFit="1" customWidth="1"/>
    <col min="11796" max="11798" width="2.42578125" style="61" bestFit="1" customWidth="1"/>
    <col min="11799" max="11799" width="1.7109375" style="61" bestFit="1" customWidth="1"/>
    <col min="11800" max="11800" width="3.140625" style="61" bestFit="1" customWidth="1"/>
    <col min="11801" max="11801" width="5.5703125" style="61" bestFit="1" customWidth="1"/>
    <col min="11802" max="11802" width="8.5703125" style="61" bestFit="1" customWidth="1"/>
    <col min="11803" max="12032" width="9.140625" style="61"/>
    <col min="12033" max="12033" width="8.85546875" style="61" bestFit="1" customWidth="1"/>
    <col min="12034" max="12036" width="2.42578125" style="61" bestFit="1" customWidth="1"/>
    <col min="12037" max="12037" width="1.7109375" style="61" bestFit="1" customWidth="1"/>
    <col min="12038" max="12038" width="3.140625" style="61" bestFit="1" customWidth="1"/>
    <col min="12039" max="12039" width="5.5703125" style="61" bestFit="1" customWidth="1"/>
    <col min="12040" max="12040" width="8.5703125" style="61" bestFit="1" customWidth="1"/>
    <col min="12041" max="12041" width="9.140625" style="61"/>
    <col min="12042" max="12042" width="9.5703125" style="61" bestFit="1" customWidth="1"/>
    <col min="12043" max="12046" width="2.42578125" style="61" bestFit="1" customWidth="1"/>
    <col min="12047" max="12047" width="3.140625" style="61" bestFit="1" customWidth="1"/>
    <col min="12048" max="12048" width="5.5703125" style="61" bestFit="1" customWidth="1"/>
    <col min="12049" max="12049" width="8.5703125" style="61" bestFit="1" customWidth="1"/>
    <col min="12050" max="12050" width="3.85546875" style="61" bestFit="1" customWidth="1"/>
    <col min="12051" max="12051" width="9.28515625" style="61" bestFit="1" customWidth="1"/>
    <col min="12052" max="12054" width="2.42578125" style="61" bestFit="1" customWidth="1"/>
    <col min="12055" max="12055" width="1.7109375" style="61" bestFit="1" customWidth="1"/>
    <col min="12056" max="12056" width="3.140625" style="61" bestFit="1" customWidth="1"/>
    <col min="12057" max="12057" width="5.5703125" style="61" bestFit="1" customWidth="1"/>
    <col min="12058" max="12058" width="8.5703125" style="61" bestFit="1" customWidth="1"/>
    <col min="12059" max="12288" width="9.140625" style="61"/>
    <col min="12289" max="12289" width="8.85546875" style="61" bestFit="1" customWidth="1"/>
    <col min="12290" max="12292" width="2.42578125" style="61" bestFit="1" customWidth="1"/>
    <col min="12293" max="12293" width="1.7109375" style="61" bestFit="1" customWidth="1"/>
    <col min="12294" max="12294" width="3.140625" style="61" bestFit="1" customWidth="1"/>
    <col min="12295" max="12295" width="5.5703125" style="61" bestFit="1" customWidth="1"/>
    <col min="12296" max="12296" width="8.5703125" style="61" bestFit="1" customWidth="1"/>
    <col min="12297" max="12297" width="9.140625" style="61"/>
    <col min="12298" max="12298" width="9.5703125" style="61" bestFit="1" customWidth="1"/>
    <col min="12299" max="12302" width="2.42578125" style="61" bestFit="1" customWidth="1"/>
    <col min="12303" max="12303" width="3.140625" style="61" bestFit="1" customWidth="1"/>
    <col min="12304" max="12304" width="5.5703125" style="61" bestFit="1" customWidth="1"/>
    <col min="12305" max="12305" width="8.5703125" style="61" bestFit="1" customWidth="1"/>
    <col min="12306" max="12306" width="3.85546875" style="61" bestFit="1" customWidth="1"/>
    <col min="12307" max="12307" width="9.28515625" style="61" bestFit="1" customWidth="1"/>
    <col min="12308" max="12310" width="2.42578125" style="61" bestFit="1" customWidth="1"/>
    <col min="12311" max="12311" width="1.7109375" style="61" bestFit="1" customWidth="1"/>
    <col min="12312" max="12312" width="3.140625" style="61" bestFit="1" customWidth="1"/>
    <col min="12313" max="12313" width="5.5703125" style="61" bestFit="1" customWidth="1"/>
    <col min="12314" max="12314" width="8.5703125" style="61" bestFit="1" customWidth="1"/>
    <col min="12315" max="12544" width="9.140625" style="61"/>
    <col min="12545" max="12545" width="8.85546875" style="61" bestFit="1" customWidth="1"/>
    <col min="12546" max="12548" width="2.42578125" style="61" bestFit="1" customWidth="1"/>
    <col min="12549" max="12549" width="1.7109375" style="61" bestFit="1" customWidth="1"/>
    <col min="12550" max="12550" width="3.140625" style="61" bestFit="1" customWidth="1"/>
    <col min="12551" max="12551" width="5.5703125" style="61" bestFit="1" customWidth="1"/>
    <col min="12552" max="12552" width="8.5703125" style="61" bestFit="1" customWidth="1"/>
    <col min="12553" max="12553" width="9.140625" style="61"/>
    <col min="12554" max="12554" width="9.5703125" style="61" bestFit="1" customWidth="1"/>
    <col min="12555" max="12558" width="2.42578125" style="61" bestFit="1" customWidth="1"/>
    <col min="12559" max="12559" width="3.140625" style="61" bestFit="1" customWidth="1"/>
    <col min="12560" max="12560" width="5.5703125" style="61" bestFit="1" customWidth="1"/>
    <col min="12561" max="12561" width="8.5703125" style="61" bestFit="1" customWidth="1"/>
    <col min="12562" max="12562" width="3.85546875" style="61" bestFit="1" customWidth="1"/>
    <col min="12563" max="12563" width="9.28515625" style="61" bestFit="1" customWidth="1"/>
    <col min="12564" max="12566" width="2.42578125" style="61" bestFit="1" customWidth="1"/>
    <col min="12567" max="12567" width="1.7109375" style="61" bestFit="1" customWidth="1"/>
    <col min="12568" max="12568" width="3.140625" style="61" bestFit="1" customWidth="1"/>
    <col min="12569" max="12569" width="5.5703125" style="61" bestFit="1" customWidth="1"/>
    <col min="12570" max="12570" width="8.5703125" style="61" bestFit="1" customWidth="1"/>
    <col min="12571" max="12800" width="9.140625" style="61"/>
    <col min="12801" max="12801" width="8.85546875" style="61" bestFit="1" customWidth="1"/>
    <col min="12802" max="12804" width="2.42578125" style="61" bestFit="1" customWidth="1"/>
    <col min="12805" max="12805" width="1.7109375" style="61" bestFit="1" customWidth="1"/>
    <col min="12806" max="12806" width="3.140625" style="61" bestFit="1" customWidth="1"/>
    <col min="12807" max="12807" width="5.5703125" style="61" bestFit="1" customWidth="1"/>
    <col min="12808" max="12808" width="8.5703125" style="61" bestFit="1" customWidth="1"/>
    <col min="12809" max="12809" width="9.140625" style="61"/>
    <col min="12810" max="12810" width="9.5703125" style="61" bestFit="1" customWidth="1"/>
    <col min="12811" max="12814" width="2.42578125" style="61" bestFit="1" customWidth="1"/>
    <col min="12815" max="12815" width="3.140625" style="61" bestFit="1" customWidth="1"/>
    <col min="12816" max="12816" width="5.5703125" style="61" bestFit="1" customWidth="1"/>
    <col min="12817" max="12817" width="8.5703125" style="61" bestFit="1" customWidth="1"/>
    <col min="12818" max="12818" width="3.85546875" style="61" bestFit="1" customWidth="1"/>
    <col min="12819" max="12819" width="9.28515625" style="61" bestFit="1" customWidth="1"/>
    <col min="12820" max="12822" width="2.42578125" style="61" bestFit="1" customWidth="1"/>
    <col min="12823" max="12823" width="1.7109375" style="61" bestFit="1" customWidth="1"/>
    <col min="12824" max="12824" width="3.140625" style="61" bestFit="1" customWidth="1"/>
    <col min="12825" max="12825" width="5.5703125" style="61" bestFit="1" customWidth="1"/>
    <col min="12826" max="12826" width="8.5703125" style="61" bestFit="1" customWidth="1"/>
    <col min="12827" max="13056" width="9.140625" style="61"/>
    <col min="13057" max="13057" width="8.85546875" style="61" bestFit="1" customWidth="1"/>
    <col min="13058" max="13060" width="2.42578125" style="61" bestFit="1" customWidth="1"/>
    <col min="13061" max="13061" width="1.7109375" style="61" bestFit="1" customWidth="1"/>
    <col min="13062" max="13062" width="3.140625" style="61" bestFit="1" customWidth="1"/>
    <col min="13063" max="13063" width="5.5703125" style="61" bestFit="1" customWidth="1"/>
    <col min="13064" max="13064" width="8.5703125" style="61" bestFit="1" customWidth="1"/>
    <col min="13065" max="13065" width="9.140625" style="61"/>
    <col min="13066" max="13066" width="9.5703125" style="61" bestFit="1" customWidth="1"/>
    <col min="13067" max="13070" width="2.42578125" style="61" bestFit="1" customWidth="1"/>
    <col min="13071" max="13071" width="3.140625" style="61" bestFit="1" customWidth="1"/>
    <col min="13072" max="13072" width="5.5703125" style="61" bestFit="1" customWidth="1"/>
    <col min="13073" max="13073" width="8.5703125" style="61" bestFit="1" customWidth="1"/>
    <col min="13074" max="13074" width="3.85546875" style="61" bestFit="1" customWidth="1"/>
    <col min="13075" max="13075" width="9.28515625" style="61" bestFit="1" customWidth="1"/>
    <col min="13076" max="13078" width="2.42578125" style="61" bestFit="1" customWidth="1"/>
    <col min="13079" max="13079" width="1.7109375" style="61" bestFit="1" customWidth="1"/>
    <col min="13080" max="13080" width="3.140625" style="61" bestFit="1" customWidth="1"/>
    <col min="13081" max="13081" width="5.5703125" style="61" bestFit="1" customWidth="1"/>
    <col min="13082" max="13082" width="8.5703125" style="61" bestFit="1" customWidth="1"/>
    <col min="13083" max="13312" width="9.140625" style="61"/>
    <col min="13313" max="13313" width="8.85546875" style="61" bestFit="1" customWidth="1"/>
    <col min="13314" max="13316" width="2.42578125" style="61" bestFit="1" customWidth="1"/>
    <col min="13317" max="13317" width="1.7109375" style="61" bestFit="1" customWidth="1"/>
    <col min="13318" max="13318" width="3.140625" style="61" bestFit="1" customWidth="1"/>
    <col min="13319" max="13319" width="5.5703125" style="61" bestFit="1" customWidth="1"/>
    <col min="13320" max="13320" width="8.5703125" style="61" bestFit="1" customWidth="1"/>
    <col min="13321" max="13321" width="9.140625" style="61"/>
    <col min="13322" max="13322" width="9.5703125" style="61" bestFit="1" customWidth="1"/>
    <col min="13323" max="13326" width="2.42578125" style="61" bestFit="1" customWidth="1"/>
    <col min="13327" max="13327" width="3.140625" style="61" bestFit="1" customWidth="1"/>
    <col min="13328" max="13328" width="5.5703125" style="61" bestFit="1" customWidth="1"/>
    <col min="13329" max="13329" width="8.5703125" style="61" bestFit="1" customWidth="1"/>
    <col min="13330" max="13330" width="3.85546875" style="61" bestFit="1" customWidth="1"/>
    <col min="13331" max="13331" width="9.28515625" style="61" bestFit="1" customWidth="1"/>
    <col min="13332" max="13334" width="2.42578125" style="61" bestFit="1" customWidth="1"/>
    <col min="13335" max="13335" width="1.7109375" style="61" bestFit="1" customWidth="1"/>
    <col min="13336" max="13336" width="3.140625" style="61" bestFit="1" customWidth="1"/>
    <col min="13337" max="13337" width="5.5703125" style="61" bestFit="1" customWidth="1"/>
    <col min="13338" max="13338" width="8.5703125" style="61" bestFit="1" customWidth="1"/>
    <col min="13339" max="13568" width="9.140625" style="61"/>
    <col min="13569" max="13569" width="8.85546875" style="61" bestFit="1" customWidth="1"/>
    <col min="13570" max="13572" width="2.42578125" style="61" bestFit="1" customWidth="1"/>
    <col min="13573" max="13573" width="1.7109375" style="61" bestFit="1" customWidth="1"/>
    <col min="13574" max="13574" width="3.140625" style="61" bestFit="1" customWidth="1"/>
    <col min="13575" max="13575" width="5.5703125" style="61" bestFit="1" customWidth="1"/>
    <col min="13576" max="13576" width="8.5703125" style="61" bestFit="1" customWidth="1"/>
    <col min="13577" max="13577" width="9.140625" style="61"/>
    <col min="13578" max="13578" width="9.5703125" style="61" bestFit="1" customWidth="1"/>
    <col min="13579" max="13582" width="2.42578125" style="61" bestFit="1" customWidth="1"/>
    <col min="13583" max="13583" width="3.140625" style="61" bestFit="1" customWidth="1"/>
    <col min="13584" max="13584" width="5.5703125" style="61" bestFit="1" customWidth="1"/>
    <col min="13585" max="13585" width="8.5703125" style="61" bestFit="1" customWidth="1"/>
    <col min="13586" max="13586" width="3.85546875" style="61" bestFit="1" customWidth="1"/>
    <col min="13587" max="13587" width="9.28515625" style="61" bestFit="1" customWidth="1"/>
    <col min="13588" max="13590" width="2.42578125" style="61" bestFit="1" customWidth="1"/>
    <col min="13591" max="13591" width="1.7109375" style="61" bestFit="1" customWidth="1"/>
    <col min="13592" max="13592" width="3.140625" style="61" bestFit="1" customWidth="1"/>
    <col min="13593" max="13593" width="5.5703125" style="61" bestFit="1" customWidth="1"/>
    <col min="13594" max="13594" width="8.5703125" style="61" bestFit="1" customWidth="1"/>
    <col min="13595" max="13824" width="9.140625" style="61"/>
    <col min="13825" max="13825" width="8.85546875" style="61" bestFit="1" customWidth="1"/>
    <col min="13826" max="13828" width="2.42578125" style="61" bestFit="1" customWidth="1"/>
    <col min="13829" max="13829" width="1.7109375" style="61" bestFit="1" customWidth="1"/>
    <col min="13830" max="13830" width="3.140625" style="61" bestFit="1" customWidth="1"/>
    <col min="13831" max="13831" width="5.5703125" style="61" bestFit="1" customWidth="1"/>
    <col min="13832" max="13832" width="8.5703125" style="61" bestFit="1" customWidth="1"/>
    <col min="13833" max="13833" width="9.140625" style="61"/>
    <col min="13834" max="13834" width="9.5703125" style="61" bestFit="1" customWidth="1"/>
    <col min="13835" max="13838" width="2.42578125" style="61" bestFit="1" customWidth="1"/>
    <col min="13839" max="13839" width="3.140625" style="61" bestFit="1" customWidth="1"/>
    <col min="13840" max="13840" width="5.5703125" style="61" bestFit="1" customWidth="1"/>
    <col min="13841" max="13841" width="8.5703125" style="61" bestFit="1" customWidth="1"/>
    <col min="13842" max="13842" width="3.85546875" style="61" bestFit="1" customWidth="1"/>
    <col min="13843" max="13843" width="9.28515625" style="61" bestFit="1" customWidth="1"/>
    <col min="13844" max="13846" width="2.42578125" style="61" bestFit="1" customWidth="1"/>
    <col min="13847" max="13847" width="1.7109375" style="61" bestFit="1" customWidth="1"/>
    <col min="13848" max="13848" width="3.140625" style="61" bestFit="1" customWidth="1"/>
    <col min="13849" max="13849" width="5.5703125" style="61" bestFit="1" customWidth="1"/>
    <col min="13850" max="13850" width="8.5703125" style="61" bestFit="1" customWidth="1"/>
    <col min="13851" max="14080" width="9.140625" style="61"/>
    <col min="14081" max="14081" width="8.85546875" style="61" bestFit="1" customWidth="1"/>
    <col min="14082" max="14084" width="2.42578125" style="61" bestFit="1" customWidth="1"/>
    <col min="14085" max="14085" width="1.7109375" style="61" bestFit="1" customWidth="1"/>
    <col min="14086" max="14086" width="3.140625" style="61" bestFit="1" customWidth="1"/>
    <col min="14087" max="14087" width="5.5703125" style="61" bestFit="1" customWidth="1"/>
    <col min="14088" max="14088" width="8.5703125" style="61" bestFit="1" customWidth="1"/>
    <col min="14089" max="14089" width="9.140625" style="61"/>
    <col min="14090" max="14090" width="9.5703125" style="61" bestFit="1" customWidth="1"/>
    <col min="14091" max="14094" width="2.42578125" style="61" bestFit="1" customWidth="1"/>
    <col min="14095" max="14095" width="3.140625" style="61" bestFit="1" customWidth="1"/>
    <col min="14096" max="14096" width="5.5703125" style="61" bestFit="1" customWidth="1"/>
    <col min="14097" max="14097" width="8.5703125" style="61" bestFit="1" customWidth="1"/>
    <col min="14098" max="14098" width="3.85546875" style="61" bestFit="1" customWidth="1"/>
    <col min="14099" max="14099" width="9.28515625" style="61" bestFit="1" customWidth="1"/>
    <col min="14100" max="14102" width="2.42578125" style="61" bestFit="1" customWidth="1"/>
    <col min="14103" max="14103" width="1.7109375" style="61" bestFit="1" customWidth="1"/>
    <col min="14104" max="14104" width="3.140625" style="61" bestFit="1" customWidth="1"/>
    <col min="14105" max="14105" width="5.5703125" style="61" bestFit="1" customWidth="1"/>
    <col min="14106" max="14106" width="8.5703125" style="61" bestFit="1" customWidth="1"/>
    <col min="14107" max="14336" width="9.140625" style="61"/>
    <col min="14337" max="14337" width="8.85546875" style="61" bestFit="1" customWidth="1"/>
    <col min="14338" max="14340" width="2.42578125" style="61" bestFit="1" customWidth="1"/>
    <col min="14341" max="14341" width="1.7109375" style="61" bestFit="1" customWidth="1"/>
    <col min="14342" max="14342" width="3.140625" style="61" bestFit="1" customWidth="1"/>
    <col min="14343" max="14343" width="5.5703125" style="61" bestFit="1" customWidth="1"/>
    <col min="14344" max="14344" width="8.5703125" style="61" bestFit="1" customWidth="1"/>
    <col min="14345" max="14345" width="9.140625" style="61"/>
    <col min="14346" max="14346" width="9.5703125" style="61" bestFit="1" customWidth="1"/>
    <col min="14347" max="14350" width="2.42578125" style="61" bestFit="1" customWidth="1"/>
    <col min="14351" max="14351" width="3.140625" style="61" bestFit="1" customWidth="1"/>
    <col min="14352" max="14352" width="5.5703125" style="61" bestFit="1" customWidth="1"/>
    <col min="14353" max="14353" width="8.5703125" style="61" bestFit="1" customWidth="1"/>
    <col min="14354" max="14354" width="3.85546875" style="61" bestFit="1" customWidth="1"/>
    <col min="14355" max="14355" width="9.28515625" style="61" bestFit="1" customWidth="1"/>
    <col min="14356" max="14358" width="2.42578125" style="61" bestFit="1" customWidth="1"/>
    <col min="14359" max="14359" width="1.7109375" style="61" bestFit="1" customWidth="1"/>
    <col min="14360" max="14360" width="3.140625" style="61" bestFit="1" customWidth="1"/>
    <col min="14361" max="14361" width="5.5703125" style="61" bestFit="1" customWidth="1"/>
    <col min="14362" max="14362" width="8.5703125" style="61" bestFit="1" customWidth="1"/>
    <col min="14363" max="14592" width="9.140625" style="61"/>
    <col min="14593" max="14593" width="8.85546875" style="61" bestFit="1" customWidth="1"/>
    <col min="14594" max="14596" width="2.42578125" style="61" bestFit="1" customWidth="1"/>
    <col min="14597" max="14597" width="1.7109375" style="61" bestFit="1" customWidth="1"/>
    <col min="14598" max="14598" width="3.140625" style="61" bestFit="1" customWidth="1"/>
    <col min="14599" max="14599" width="5.5703125" style="61" bestFit="1" customWidth="1"/>
    <col min="14600" max="14600" width="8.5703125" style="61" bestFit="1" customWidth="1"/>
    <col min="14601" max="14601" width="9.140625" style="61"/>
    <col min="14602" max="14602" width="9.5703125" style="61" bestFit="1" customWidth="1"/>
    <col min="14603" max="14606" width="2.42578125" style="61" bestFit="1" customWidth="1"/>
    <col min="14607" max="14607" width="3.140625" style="61" bestFit="1" customWidth="1"/>
    <col min="14608" max="14608" width="5.5703125" style="61" bestFit="1" customWidth="1"/>
    <col min="14609" max="14609" width="8.5703125" style="61" bestFit="1" customWidth="1"/>
    <col min="14610" max="14610" width="3.85546875" style="61" bestFit="1" customWidth="1"/>
    <col min="14611" max="14611" width="9.28515625" style="61" bestFit="1" customWidth="1"/>
    <col min="14612" max="14614" width="2.42578125" style="61" bestFit="1" customWidth="1"/>
    <col min="14615" max="14615" width="1.7109375" style="61" bestFit="1" customWidth="1"/>
    <col min="14616" max="14616" width="3.140625" style="61" bestFit="1" customWidth="1"/>
    <col min="14617" max="14617" width="5.5703125" style="61" bestFit="1" customWidth="1"/>
    <col min="14618" max="14618" width="8.5703125" style="61" bestFit="1" customWidth="1"/>
    <col min="14619" max="14848" width="9.140625" style="61"/>
    <col min="14849" max="14849" width="8.85546875" style="61" bestFit="1" customWidth="1"/>
    <col min="14850" max="14852" width="2.42578125" style="61" bestFit="1" customWidth="1"/>
    <col min="14853" max="14853" width="1.7109375" style="61" bestFit="1" customWidth="1"/>
    <col min="14854" max="14854" width="3.140625" style="61" bestFit="1" customWidth="1"/>
    <col min="14855" max="14855" width="5.5703125" style="61" bestFit="1" customWidth="1"/>
    <col min="14856" max="14856" width="8.5703125" style="61" bestFit="1" customWidth="1"/>
    <col min="14857" max="14857" width="9.140625" style="61"/>
    <col min="14858" max="14858" width="9.5703125" style="61" bestFit="1" customWidth="1"/>
    <col min="14859" max="14862" width="2.42578125" style="61" bestFit="1" customWidth="1"/>
    <col min="14863" max="14863" width="3.140625" style="61" bestFit="1" customWidth="1"/>
    <col min="14864" max="14864" width="5.5703125" style="61" bestFit="1" customWidth="1"/>
    <col min="14865" max="14865" width="8.5703125" style="61" bestFit="1" customWidth="1"/>
    <col min="14866" max="14866" width="3.85546875" style="61" bestFit="1" customWidth="1"/>
    <col min="14867" max="14867" width="9.28515625" style="61" bestFit="1" customWidth="1"/>
    <col min="14868" max="14870" width="2.42578125" style="61" bestFit="1" customWidth="1"/>
    <col min="14871" max="14871" width="1.7109375" style="61" bestFit="1" customWidth="1"/>
    <col min="14872" max="14872" width="3.140625" style="61" bestFit="1" customWidth="1"/>
    <col min="14873" max="14873" width="5.5703125" style="61" bestFit="1" customWidth="1"/>
    <col min="14874" max="14874" width="8.5703125" style="61" bestFit="1" customWidth="1"/>
    <col min="14875" max="15104" width="9.140625" style="61"/>
    <col min="15105" max="15105" width="8.85546875" style="61" bestFit="1" customWidth="1"/>
    <col min="15106" max="15108" width="2.42578125" style="61" bestFit="1" customWidth="1"/>
    <col min="15109" max="15109" width="1.7109375" style="61" bestFit="1" customWidth="1"/>
    <col min="15110" max="15110" width="3.140625" style="61" bestFit="1" customWidth="1"/>
    <col min="15111" max="15111" width="5.5703125" style="61" bestFit="1" customWidth="1"/>
    <col min="15112" max="15112" width="8.5703125" style="61" bestFit="1" customWidth="1"/>
    <col min="15113" max="15113" width="9.140625" style="61"/>
    <col min="15114" max="15114" width="9.5703125" style="61" bestFit="1" customWidth="1"/>
    <col min="15115" max="15118" width="2.42578125" style="61" bestFit="1" customWidth="1"/>
    <col min="15119" max="15119" width="3.140625" style="61" bestFit="1" customWidth="1"/>
    <col min="15120" max="15120" width="5.5703125" style="61" bestFit="1" customWidth="1"/>
    <col min="15121" max="15121" width="8.5703125" style="61" bestFit="1" customWidth="1"/>
    <col min="15122" max="15122" width="3.85546875" style="61" bestFit="1" customWidth="1"/>
    <col min="15123" max="15123" width="9.28515625" style="61" bestFit="1" customWidth="1"/>
    <col min="15124" max="15126" width="2.42578125" style="61" bestFit="1" customWidth="1"/>
    <col min="15127" max="15127" width="1.7109375" style="61" bestFit="1" customWidth="1"/>
    <col min="15128" max="15128" width="3.140625" style="61" bestFit="1" customWidth="1"/>
    <col min="15129" max="15129" width="5.5703125" style="61" bestFit="1" customWidth="1"/>
    <col min="15130" max="15130" width="8.5703125" style="61" bestFit="1" customWidth="1"/>
    <col min="15131" max="15360" width="9.140625" style="61"/>
    <col min="15361" max="15361" width="8.85546875" style="61" bestFit="1" customWidth="1"/>
    <col min="15362" max="15364" width="2.42578125" style="61" bestFit="1" customWidth="1"/>
    <col min="15365" max="15365" width="1.7109375" style="61" bestFit="1" customWidth="1"/>
    <col min="15366" max="15366" width="3.140625" style="61" bestFit="1" customWidth="1"/>
    <col min="15367" max="15367" width="5.5703125" style="61" bestFit="1" customWidth="1"/>
    <col min="15368" max="15368" width="8.5703125" style="61" bestFit="1" customWidth="1"/>
    <col min="15369" max="15369" width="9.140625" style="61"/>
    <col min="15370" max="15370" width="9.5703125" style="61" bestFit="1" customWidth="1"/>
    <col min="15371" max="15374" width="2.42578125" style="61" bestFit="1" customWidth="1"/>
    <col min="15375" max="15375" width="3.140625" style="61" bestFit="1" customWidth="1"/>
    <col min="15376" max="15376" width="5.5703125" style="61" bestFit="1" customWidth="1"/>
    <col min="15377" max="15377" width="8.5703125" style="61" bestFit="1" customWidth="1"/>
    <col min="15378" max="15378" width="3.85546875" style="61" bestFit="1" customWidth="1"/>
    <col min="15379" max="15379" width="9.28515625" style="61" bestFit="1" customWidth="1"/>
    <col min="15380" max="15382" width="2.42578125" style="61" bestFit="1" customWidth="1"/>
    <col min="15383" max="15383" width="1.7109375" style="61" bestFit="1" customWidth="1"/>
    <col min="15384" max="15384" width="3.140625" style="61" bestFit="1" customWidth="1"/>
    <col min="15385" max="15385" width="5.5703125" style="61" bestFit="1" customWidth="1"/>
    <col min="15386" max="15386" width="8.5703125" style="61" bestFit="1" customWidth="1"/>
    <col min="15387" max="15616" width="9.140625" style="61"/>
    <col min="15617" max="15617" width="8.85546875" style="61" bestFit="1" customWidth="1"/>
    <col min="15618" max="15620" width="2.42578125" style="61" bestFit="1" customWidth="1"/>
    <col min="15621" max="15621" width="1.7109375" style="61" bestFit="1" customWidth="1"/>
    <col min="15622" max="15622" width="3.140625" style="61" bestFit="1" customWidth="1"/>
    <col min="15623" max="15623" width="5.5703125" style="61" bestFit="1" customWidth="1"/>
    <col min="15624" max="15624" width="8.5703125" style="61" bestFit="1" customWidth="1"/>
    <col min="15625" max="15625" width="9.140625" style="61"/>
    <col min="15626" max="15626" width="9.5703125" style="61" bestFit="1" customWidth="1"/>
    <col min="15627" max="15630" width="2.42578125" style="61" bestFit="1" customWidth="1"/>
    <col min="15631" max="15631" width="3.140625" style="61" bestFit="1" customWidth="1"/>
    <col min="15632" max="15632" width="5.5703125" style="61" bestFit="1" customWidth="1"/>
    <col min="15633" max="15633" width="8.5703125" style="61" bestFit="1" customWidth="1"/>
    <col min="15634" max="15634" width="3.85546875" style="61" bestFit="1" customWidth="1"/>
    <col min="15635" max="15635" width="9.28515625" style="61" bestFit="1" customWidth="1"/>
    <col min="15636" max="15638" width="2.42578125" style="61" bestFit="1" customWidth="1"/>
    <col min="15639" max="15639" width="1.7109375" style="61" bestFit="1" customWidth="1"/>
    <col min="15640" max="15640" width="3.140625" style="61" bestFit="1" customWidth="1"/>
    <col min="15641" max="15641" width="5.5703125" style="61" bestFit="1" customWidth="1"/>
    <col min="15642" max="15642" width="8.5703125" style="61" bestFit="1" customWidth="1"/>
    <col min="15643" max="15872" width="9.140625" style="61"/>
    <col min="15873" max="15873" width="8.85546875" style="61" bestFit="1" customWidth="1"/>
    <col min="15874" max="15876" width="2.42578125" style="61" bestFit="1" customWidth="1"/>
    <col min="15877" max="15877" width="1.7109375" style="61" bestFit="1" customWidth="1"/>
    <col min="15878" max="15878" width="3.140625" style="61" bestFit="1" customWidth="1"/>
    <col min="15879" max="15879" width="5.5703125" style="61" bestFit="1" customWidth="1"/>
    <col min="15880" max="15880" width="8.5703125" style="61" bestFit="1" customWidth="1"/>
    <col min="15881" max="15881" width="9.140625" style="61"/>
    <col min="15882" max="15882" width="9.5703125" style="61" bestFit="1" customWidth="1"/>
    <col min="15883" max="15886" width="2.42578125" style="61" bestFit="1" customWidth="1"/>
    <col min="15887" max="15887" width="3.140625" style="61" bestFit="1" customWidth="1"/>
    <col min="15888" max="15888" width="5.5703125" style="61" bestFit="1" customWidth="1"/>
    <col min="15889" max="15889" width="8.5703125" style="61" bestFit="1" customWidth="1"/>
    <col min="15890" max="15890" width="3.85546875" style="61" bestFit="1" customWidth="1"/>
    <col min="15891" max="15891" width="9.28515625" style="61" bestFit="1" customWidth="1"/>
    <col min="15892" max="15894" width="2.42578125" style="61" bestFit="1" customWidth="1"/>
    <col min="15895" max="15895" width="1.7109375" style="61" bestFit="1" customWidth="1"/>
    <col min="15896" max="15896" width="3.140625" style="61" bestFit="1" customWidth="1"/>
    <col min="15897" max="15897" width="5.5703125" style="61" bestFit="1" customWidth="1"/>
    <col min="15898" max="15898" width="8.5703125" style="61" bestFit="1" customWidth="1"/>
    <col min="15899" max="16128" width="9.140625" style="61"/>
    <col min="16129" max="16129" width="8.85546875" style="61" bestFit="1" customWidth="1"/>
    <col min="16130" max="16132" width="2.42578125" style="61" bestFit="1" customWidth="1"/>
    <col min="16133" max="16133" width="1.7109375" style="61" bestFit="1" customWidth="1"/>
    <col min="16134" max="16134" width="3.140625" style="61" bestFit="1" customWidth="1"/>
    <col min="16135" max="16135" width="5.5703125" style="61" bestFit="1" customWidth="1"/>
    <col min="16136" max="16136" width="8.5703125" style="61" bestFit="1" customWidth="1"/>
    <col min="16137" max="16137" width="9.140625" style="61"/>
    <col min="16138" max="16138" width="9.5703125" style="61" bestFit="1" customWidth="1"/>
    <col min="16139" max="16142" width="2.42578125" style="61" bestFit="1" customWidth="1"/>
    <col min="16143" max="16143" width="3.140625" style="61" bestFit="1" customWidth="1"/>
    <col min="16144" max="16144" width="5.5703125" style="61" bestFit="1" customWidth="1"/>
    <col min="16145" max="16145" width="8.5703125" style="61" bestFit="1" customWidth="1"/>
    <col min="16146" max="16146" width="3.85546875" style="61" bestFit="1" customWidth="1"/>
    <col min="16147" max="16147" width="9.28515625" style="61" bestFit="1" customWidth="1"/>
    <col min="16148" max="16150" width="2.42578125" style="61" bestFit="1" customWidth="1"/>
    <col min="16151" max="16151" width="1.7109375" style="61" bestFit="1" customWidth="1"/>
    <col min="16152" max="16152" width="3.140625" style="61" bestFit="1" customWidth="1"/>
    <col min="16153" max="16153" width="5.5703125" style="61" bestFit="1" customWidth="1"/>
    <col min="16154" max="16154" width="8.5703125" style="61" bestFit="1" customWidth="1"/>
    <col min="16155" max="16384" width="9.140625" style="61"/>
  </cols>
  <sheetData>
    <row r="1" spans="1:26" s="44" customFormat="1" ht="9.75" thickBot="1" x14ac:dyDescent="0.2">
      <c r="A1" s="40" t="s">
        <v>0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42" t="s">
        <v>73</v>
      </c>
      <c r="H1" s="43" t="s">
        <v>74</v>
      </c>
      <c r="J1" s="40" t="s">
        <v>52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42" t="s">
        <v>73</v>
      </c>
      <c r="Q1" s="43" t="s">
        <v>74</v>
      </c>
      <c r="S1" s="40" t="s">
        <v>16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42" t="s">
        <v>73</v>
      </c>
      <c r="Z1" s="43" t="s">
        <v>74</v>
      </c>
    </row>
    <row r="2" spans="1:26" s="44" customFormat="1" ht="9" x14ac:dyDescent="0.15">
      <c r="A2" s="44" t="s">
        <v>124</v>
      </c>
      <c r="B2" s="45"/>
      <c r="C2" s="46">
        <v>0</v>
      </c>
      <c r="D2" s="45"/>
      <c r="E2" s="45"/>
      <c r="F2" s="47">
        <f t="shared" ref="F2:F12" si="0">SUM(B2:E2)</f>
        <v>0</v>
      </c>
      <c r="G2" s="48">
        <v>0.5</v>
      </c>
      <c r="H2" s="49">
        <f>F2/2</f>
        <v>0</v>
      </c>
      <c r="J2" s="44" t="s">
        <v>99</v>
      </c>
      <c r="K2" s="46">
        <v>21</v>
      </c>
      <c r="L2" s="46">
        <v>3</v>
      </c>
      <c r="M2" s="45"/>
      <c r="N2" s="45"/>
      <c r="O2" s="47">
        <f t="shared" ref="O2:O12" si="1">SUM(K2:N2)</f>
        <v>24</v>
      </c>
      <c r="P2" s="48">
        <v>0.5</v>
      </c>
      <c r="Q2" s="49">
        <f>O2/2</f>
        <v>12</v>
      </c>
      <c r="S2" s="44" t="s">
        <v>81</v>
      </c>
      <c r="T2" s="46">
        <v>0</v>
      </c>
      <c r="U2" s="45"/>
      <c r="V2" s="45"/>
      <c r="W2" s="45"/>
      <c r="X2" s="47">
        <f t="shared" ref="X2:X12" si="2">SUM(T2:W2)</f>
        <v>0</v>
      </c>
      <c r="Y2" s="48">
        <v>0.5</v>
      </c>
      <c r="Z2" s="49">
        <f>X2/2</f>
        <v>0</v>
      </c>
    </row>
    <row r="3" spans="1:26" s="44" customFormat="1" ht="9" x14ac:dyDescent="0.15">
      <c r="A3" s="44" t="s">
        <v>22</v>
      </c>
      <c r="B3" s="45"/>
      <c r="C3" s="46">
        <v>0</v>
      </c>
      <c r="D3" s="45"/>
      <c r="E3" s="45"/>
      <c r="F3" s="47">
        <f t="shared" si="0"/>
        <v>0</v>
      </c>
      <c r="G3" s="48">
        <v>0.5</v>
      </c>
      <c r="H3" s="49">
        <f>F3/2</f>
        <v>0</v>
      </c>
      <c r="J3" s="44" t="s">
        <v>125</v>
      </c>
      <c r="K3" s="45"/>
      <c r="L3" s="46">
        <v>8</v>
      </c>
      <c r="M3" s="46">
        <v>6</v>
      </c>
      <c r="N3" s="46">
        <v>0</v>
      </c>
      <c r="O3" s="47">
        <f t="shared" si="1"/>
        <v>14</v>
      </c>
      <c r="P3" s="48">
        <v>0.5</v>
      </c>
      <c r="Q3" s="49">
        <f>O3/2</f>
        <v>7</v>
      </c>
      <c r="S3" s="44" t="s">
        <v>127</v>
      </c>
      <c r="T3" s="45"/>
      <c r="U3" s="46">
        <v>0</v>
      </c>
      <c r="V3" s="46">
        <v>3</v>
      </c>
      <c r="W3" s="45"/>
      <c r="X3" s="47">
        <f t="shared" si="2"/>
        <v>3</v>
      </c>
      <c r="Y3" s="48">
        <v>0.5</v>
      </c>
      <c r="Z3" s="49">
        <f>X3/2</f>
        <v>1.5</v>
      </c>
    </row>
    <row r="4" spans="1:26" s="44" customFormat="1" ht="9" x14ac:dyDescent="0.15">
      <c r="A4" s="44" t="s">
        <v>134</v>
      </c>
      <c r="B4" s="46">
        <v>10</v>
      </c>
      <c r="C4" s="46">
        <v>1</v>
      </c>
      <c r="D4" s="45"/>
      <c r="E4" s="45"/>
      <c r="F4" s="47">
        <f t="shared" si="0"/>
        <v>11</v>
      </c>
      <c r="G4" s="48">
        <v>0.5</v>
      </c>
      <c r="H4" s="49">
        <f>F4/2</f>
        <v>5.5</v>
      </c>
      <c r="J4" s="44" t="s">
        <v>133</v>
      </c>
      <c r="K4" s="46">
        <v>1</v>
      </c>
      <c r="L4" s="46">
        <v>1</v>
      </c>
      <c r="M4" s="46">
        <v>1</v>
      </c>
      <c r="N4" s="45"/>
      <c r="O4" s="47">
        <f t="shared" si="1"/>
        <v>3</v>
      </c>
      <c r="P4" s="48">
        <v>0.5</v>
      </c>
      <c r="Q4" s="49">
        <f>O4/2</f>
        <v>1.5</v>
      </c>
      <c r="S4" s="44" t="s">
        <v>130</v>
      </c>
      <c r="T4" s="46">
        <v>12</v>
      </c>
      <c r="U4" s="45"/>
      <c r="V4" s="45"/>
      <c r="W4" s="45"/>
      <c r="X4" s="47">
        <f t="shared" si="2"/>
        <v>12</v>
      </c>
      <c r="Y4" s="48">
        <v>0.5</v>
      </c>
      <c r="Z4" s="49">
        <f>X4/2</f>
        <v>6</v>
      </c>
    </row>
    <row r="5" spans="1:26" s="44" customFormat="1" ht="9" x14ac:dyDescent="0.15">
      <c r="A5" s="44" t="s">
        <v>58</v>
      </c>
      <c r="B5" s="45"/>
      <c r="C5" s="46">
        <v>1</v>
      </c>
      <c r="D5" s="46">
        <v>0</v>
      </c>
      <c r="E5" s="46">
        <v>0</v>
      </c>
      <c r="F5" s="47">
        <f t="shared" si="0"/>
        <v>1</v>
      </c>
      <c r="G5" s="48">
        <v>0.5</v>
      </c>
      <c r="H5" s="49">
        <f>F5/2</f>
        <v>0.5</v>
      </c>
      <c r="J5" s="44" t="s">
        <v>135</v>
      </c>
      <c r="K5" s="46">
        <v>7</v>
      </c>
      <c r="L5" s="50"/>
      <c r="M5" s="50"/>
      <c r="N5" s="50"/>
      <c r="O5" s="47">
        <f t="shared" si="1"/>
        <v>7</v>
      </c>
      <c r="P5" s="48">
        <v>0.5</v>
      </c>
      <c r="Q5" s="49">
        <f>O5/2</f>
        <v>3.5</v>
      </c>
      <c r="S5" s="44" t="s">
        <v>136</v>
      </c>
      <c r="T5" s="45"/>
      <c r="U5" s="46">
        <v>0</v>
      </c>
      <c r="V5" s="46">
        <v>0</v>
      </c>
      <c r="W5" s="46">
        <v>0</v>
      </c>
      <c r="X5" s="47">
        <f t="shared" si="2"/>
        <v>0</v>
      </c>
      <c r="Y5" s="48">
        <v>0.5</v>
      </c>
      <c r="Z5" s="49">
        <f>X5/2</f>
        <v>0</v>
      </c>
    </row>
    <row r="6" spans="1:26" s="44" customFormat="1" ht="9" x14ac:dyDescent="0.15">
      <c r="A6" s="44" t="s">
        <v>18</v>
      </c>
      <c r="B6" s="45"/>
      <c r="C6" s="46">
        <v>15</v>
      </c>
      <c r="D6" s="46">
        <v>8</v>
      </c>
      <c r="E6" s="45"/>
      <c r="F6" s="47">
        <f t="shared" si="0"/>
        <v>23</v>
      </c>
      <c r="G6" s="48">
        <v>1.5</v>
      </c>
      <c r="H6" s="49">
        <f>F6/6</f>
        <v>3.8333333333333335</v>
      </c>
      <c r="J6" s="44" t="s">
        <v>122</v>
      </c>
      <c r="K6" s="45"/>
      <c r="L6" s="46">
        <v>1</v>
      </c>
      <c r="M6" s="46">
        <v>13</v>
      </c>
      <c r="N6" s="46">
        <v>7</v>
      </c>
      <c r="O6" s="47">
        <f t="shared" si="1"/>
        <v>21</v>
      </c>
      <c r="P6" s="48">
        <v>1.25</v>
      </c>
      <c r="Q6" s="49">
        <f>O6/5</f>
        <v>4.2</v>
      </c>
      <c r="S6" s="44" t="s">
        <v>123</v>
      </c>
      <c r="T6" s="46">
        <v>0</v>
      </c>
      <c r="U6" s="45"/>
      <c r="V6" s="45"/>
      <c r="W6" s="45"/>
      <c r="X6" s="47">
        <f t="shared" si="2"/>
        <v>0</v>
      </c>
      <c r="Y6" s="48">
        <v>0.75</v>
      </c>
      <c r="Z6" s="49">
        <f>X6/3</f>
        <v>0</v>
      </c>
    </row>
    <row r="7" spans="1:26" s="44" customFormat="1" ht="9" x14ac:dyDescent="0.15">
      <c r="A7" s="44" t="s">
        <v>89</v>
      </c>
      <c r="B7" s="46">
        <v>6</v>
      </c>
      <c r="C7" s="45"/>
      <c r="D7" s="45"/>
      <c r="E7" s="45"/>
      <c r="F7" s="47">
        <f t="shared" si="0"/>
        <v>6</v>
      </c>
      <c r="G7" s="48">
        <v>1.5</v>
      </c>
      <c r="H7" s="49">
        <f>F7/6</f>
        <v>1</v>
      </c>
      <c r="J7" s="44" t="s">
        <v>132</v>
      </c>
      <c r="K7" s="45"/>
      <c r="L7" s="46">
        <v>9</v>
      </c>
      <c r="M7" s="46">
        <v>7</v>
      </c>
      <c r="N7" s="46">
        <v>11</v>
      </c>
      <c r="O7" s="47">
        <f t="shared" si="1"/>
        <v>27</v>
      </c>
      <c r="P7" s="48">
        <v>1.25</v>
      </c>
      <c r="Q7" s="49">
        <f>O7/5</f>
        <v>5.4</v>
      </c>
      <c r="S7" s="44" t="s">
        <v>111</v>
      </c>
      <c r="T7" s="46">
        <v>0</v>
      </c>
      <c r="U7" s="46">
        <v>1</v>
      </c>
      <c r="V7" s="45"/>
      <c r="W7" s="45"/>
      <c r="X7" s="47">
        <f t="shared" si="2"/>
        <v>1</v>
      </c>
      <c r="Y7" s="48">
        <v>0.75</v>
      </c>
      <c r="Z7" s="49">
        <f>X7/3</f>
        <v>0.33333333333333331</v>
      </c>
    </row>
    <row r="8" spans="1:26" s="44" customFormat="1" ht="9" x14ac:dyDescent="0.15">
      <c r="A8" s="44" t="s">
        <v>117</v>
      </c>
      <c r="B8" s="45"/>
      <c r="C8" s="46">
        <v>8</v>
      </c>
      <c r="D8" s="46">
        <v>12</v>
      </c>
      <c r="E8" s="46">
        <v>5</v>
      </c>
      <c r="F8" s="47">
        <f t="shared" si="0"/>
        <v>25</v>
      </c>
      <c r="G8" s="48">
        <v>1.75</v>
      </c>
      <c r="H8" s="49">
        <f>F8/7</f>
        <v>3.5714285714285716</v>
      </c>
      <c r="J8" s="44" t="s">
        <v>17</v>
      </c>
      <c r="K8" s="46">
        <v>0</v>
      </c>
      <c r="L8" s="45"/>
      <c r="M8" s="45"/>
      <c r="N8" s="45"/>
      <c r="O8" s="47">
        <f t="shared" si="1"/>
        <v>0</v>
      </c>
      <c r="P8" s="48">
        <v>1.75</v>
      </c>
      <c r="Q8" s="49">
        <f>O8/7</f>
        <v>0</v>
      </c>
      <c r="S8" s="44" t="s">
        <v>7</v>
      </c>
      <c r="T8" s="46">
        <v>0</v>
      </c>
      <c r="U8" s="45"/>
      <c r="V8" s="45"/>
      <c r="W8" s="45"/>
      <c r="X8" s="47">
        <f t="shared" si="2"/>
        <v>0</v>
      </c>
      <c r="Y8" s="48">
        <v>1.25</v>
      </c>
      <c r="Z8" s="49">
        <f>X8/5</f>
        <v>0</v>
      </c>
    </row>
    <row r="9" spans="1:26" s="44" customFormat="1" ht="9" x14ac:dyDescent="0.15">
      <c r="A9" s="44" t="s">
        <v>121</v>
      </c>
      <c r="B9" s="46">
        <v>17</v>
      </c>
      <c r="C9" s="46">
        <v>2</v>
      </c>
      <c r="D9" s="45"/>
      <c r="E9" s="45"/>
      <c r="F9" s="47">
        <f t="shared" si="0"/>
        <v>19</v>
      </c>
      <c r="G9" s="48">
        <v>2</v>
      </c>
      <c r="H9" s="49">
        <f>F9/8</f>
        <v>2.375</v>
      </c>
      <c r="J9" s="44" t="s">
        <v>129</v>
      </c>
      <c r="K9" s="45"/>
      <c r="L9" s="46">
        <v>0</v>
      </c>
      <c r="M9" s="46">
        <v>0</v>
      </c>
      <c r="N9" s="46">
        <v>0</v>
      </c>
      <c r="O9" s="47">
        <f t="shared" si="1"/>
        <v>0</v>
      </c>
      <c r="P9" s="48">
        <v>1.75</v>
      </c>
      <c r="Q9" s="49">
        <f>O9/7</f>
        <v>0</v>
      </c>
      <c r="S9" s="44" t="s">
        <v>2</v>
      </c>
      <c r="T9" s="46">
        <v>2</v>
      </c>
      <c r="U9" s="45"/>
      <c r="V9" s="45"/>
      <c r="W9" s="45"/>
      <c r="X9" s="47">
        <f t="shared" si="2"/>
        <v>2</v>
      </c>
      <c r="Y9" s="48">
        <v>2.5</v>
      </c>
      <c r="Z9" s="49">
        <f>X9/10</f>
        <v>0.2</v>
      </c>
    </row>
    <row r="10" spans="1:26" s="44" customFormat="1" ht="9" x14ac:dyDescent="0.15">
      <c r="A10" s="44" t="s">
        <v>131</v>
      </c>
      <c r="B10" s="45"/>
      <c r="C10" s="46">
        <v>6</v>
      </c>
      <c r="D10" s="46">
        <v>2</v>
      </c>
      <c r="E10" s="45"/>
      <c r="F10" s="47">
        <f t="shared" si="0"/>
        <v>8</v>
      </c>
      <c r="G10" s="48">
        <v>2.25</v>
      </c>
      <c r="H10" s="49">
        <f>F10/9</f>
        <v>0.88888888888888884</v>
      </c>
      <c r="J10" s="44" t="s">
        <v>108</v>
      </c>
      <c r="K10" s="46">
        <v>14</v>
      </c>
      <c r="L10" s="46">
        <v>2</v>
      </c>
      <c r="M10" s="45"/>
      <c r="N10" s="45"/>
      <c r="O10" s="47">
        <f t="shared" si="1"/>
        <v>16</v>
      </c>
      <c r="P10" s="48">
        <v>2</v>
      </c>
      <c r="Q10" s="49">
        <f>O10/8</f>
        <v>2</v>
      </c>
      <c r="S10" s="44" t="s">
        <v>20</v>
      </c>
      <c r="T10" s="45"/>
      <c r="U10" s="46">
        <v>2</v>
      </c>
      <c r="V10" s="45"/>
      <c r="W10" s="45"/>
      <c r="X10" s="47">
        <f t="shared" si="2"/>
        <v>2</v>
      </c>
      <c r="Y10" s="48">
        <v>2.75</v>
      </c>
      <c r="Z10" s="49">
        <f>X10/11</f>
        <v>0.18181818181818182</v>
      </c>
    </row>
    <row r="11" spans="1:26" s="44" customFormat="1" ht="9" x14ac:dyDescent="0.15">
      <c r="A11" s="44" t="s">
        <v>126</v>
      </c>
      <c r="B11" s="46">
        <v>8</v>
      </c>
      <c r="C11" s="46">
        <v>0</v>
      </c>
      <c r="D11" s="45"/>
      <c r="E11" s="45"/>
      <c r="F11" s="47">
        <f t="shared" si="0"/>
        <v>8</v>
      </c>
      <c r="G11" s="48">
        <v>2.5</v>
      </c>
      <c r="H11" s="49">
        <f>F11/10</f>
        <v>0.8</v>
      </c>
      <c r="J11" s="44" t="s">
        <v>1</v>
      </c>
      <c r="K11" s="46">
        <v>8</v>
      </c>
      <c r="L11" s="45"/>
      <c r="M11" s="45"/>
      <c r="N11" s="45"/>
      <c r="O11" s="47">
        <f t="shared" si="1"/>
        <v>8</v>
      </c>
      <c r="P11" s="48">
        <v>3</v>
      </c>
      <c r="Q11" s="49">
        <f>O11/12</f>
        <v>0.66666666666666663</v>
      </c>
      <c r="S11" s="44" t="s">
        <v>29</v>
      </c>
      <c r="T11" s="45"/>
      <c r="U11" s="46">
        <v>1</v>
      </c>
      <c r="V11" s="46">
        <v>6</v>
      </c>
      <c r="W11" s="46">
        <v>2</v>
      </c>
      <c r="X11" s="47">
        <f t="shared" si="2"/>
        <v>9</v>
      </c>
      <c r="Y11" s="48">
        <v>3</v>
      </c>
      <c r="Z11" s="49">
        <f>X11/12</f>
        <v>0.75</v>
      </c>
    </row>
    <row r="12" spans="1:26" s="44" customFormat="1" ht="9" x14ac:dyDescent="0.15">
      <c r="A12" s="44" t="s">
        <v>128</v>
      </c>
      <c r="B12" s="45"/>
      <c r="C12" s="46">
        <v>3</v>
      </c>
      <c r="D12" s="45"/>
      <c r="E12" s="45"/>
      <c r="F12" s="47">
        <f t="shared" si="0"/>
        <v>3</v>
      </c>
      <c r="G12" s="48">
        <v>3</v>
      </c>
      <c r="H12" s="49">
        <f>F12/12</f>
        <v>0.25</v>
      </c>
      <c r="J12" s="44" t="s">
        <v>5</v>
      </c>
      <c r="K12" s="45"/>
      <c r="L12" s="46">
        <v>2</v>
      </c>
      <c r="M12" s="45"/>
      <c r="N12" s="45"/>
      <c r="O12" s="47">
        <f t="shared" si="1"/>
        <v>2</v>
      </c>
      <c r="P12" s="48">
        <v>3.5</v>
      </c>
      <c r="Q12" s="49">
        <f>O12/14</f>
        <v>0.14285714285714285</v>
      </c>
      <c r="S12" s="44" t="s">
        <v>36</v>
      </c>
      <c r="T12" s="45"/>
      <c r="U12" s="46">
        <v>13</v>
      </c>
      <c r="V12" s="45"/>
      <c r="W12" s="45"/>
      <c r="X12" s="47">
        <f t="shared" si="2"/>
        <v>13</v>
      </c>
      <c r="Y12" s="48">
        <v>5.5</v>
      </c>
      <c r="Z12" s="49">
        <f>X12/22</f>
        <v>0.59090909090909094</v>
      </c>
    </row>
    <row r="13" spans="1:26" s="44" customFormat="1" ht="9" x14ac:dyDescent="0.15">
      <c r="B13" s="46"/>
      <c r="C13" s="46"/>
      <c r="D13" s="46"/>
      <c r="E13" s="46"/>
      <c r="F13" s="47"/>
      <c r="G13" s="48"/>
      <c r="H13" s="49"/>
      <c r="K13" s="46"/>
      <c r="L13" s="46"/>
      <c r="M13" s="46"/>
      <c r="N13" s="46"/>
      <c r="O13" s="47"/>
      <c r="P13" s="48"/>
      <c r="Q13" s="49"/>
      <c r="T13" s="46"/>
      <c r="U13" s="46"/>
      <c r="V13" s="46"/>
      <c r="W13" s="46"/>
      <c r="X13" s="47"/>
      <c r="Y13" s="48"/>
      <c r="Z13" s="49"/>
    </row>
    <row r="14" spans="1:26" s="44" customFormat="1" ht="9" x14ac:dyDescent="0.15">
      <c r="B14" s="46"/>
      <c r="C14" s="46"/>
      <c r="D14" s="46"/>
      <c r="E14" s="46"/>
      <c r="F14" s="47"/>
      <c r="G14" s="48"/>
      <c r="H14" s="49"/>
      <c r="K14" s="46"/>
      <c r="L14" s="46"/>
      <c r="M14" s="46"/>
      <c r="N14" s="46"/>
      <c r="O14" s="47"/>
      <c r="P14" s="48"/>
      <c r="Q14" s="49"/>
      <c r="T14" s="46"/>
      <c r="U14" s="46"/>
      <c r="V14" s="46"/>
      <c r="W14" s="46"/>
      <c r="X14" s="47"/>
      <c r="Y14" s="48"/>
      <c r="Z14" s="49"/>
    </row>
    <row r="15" spans="1:26" s="44" customFormat="1" ht="9" x14ac:dyDescent="0.15">
      <c r="B15" s="47">
        <f>SUM(B2:B12)</f>
        <v>41</v>
      </c>
      <c r="C15" s="47">
        <f>SUM(C2:C12)</f>
        <v>36</v>
      </c>
      <c r="D15" s="47">
        <f>SUM(D2:D12)</f>
        <v>22</v>
      </c>
      <c r="E15" s="47">
        <f>SUM(E2:E12)</f>
        <v>5</v>
      </c>
      <c r="F15" s="51">
        <f>SUM(F2:F14)</f>
        <v>104</v>
      </c>
      <c r="G15" s="52">
        <f>SUM(G2:G14)</f>
        <v>16.5</v>
      </c>
      <c r="H15" s="49"/>
      <c r="K15" s="47">
        <f t="shared" ref="K15:P15" si="3">SUM(K2:K14)</f>
        <v>51</v>
      </c>
      <c r="L15" s="47">
        <f t="shared" si="3"/>
        <v>26</v>
      </c>
      <c r="M15" s="47">
        <f t="shared" si="3"/>
        <v>27</v>
      </c>
      <c r="N15" s="47">
        <f t="shared" si="3"/>
        <v>18</v>
      </c>
      <c r="O15" s="51">
        <f t="shared" si="3"/>
        <v>122</v>
      </c>
      <c r="P15" s="52">
        <f t="shared" si="3"/>
        <v>16.5</v>
      </c>
      <c r="Q15" s="49"/>
      <c r="T15" s="47">
        <f t="shared" ref="T15:Y15" si="4">SUM(T2:T14)</f>
        <v>14</v>
      </c>
      <c r="U15" s="47">
        <f t="shared" si="4"/>
        <v>17</v>
      </c>
      <c r="V15" s="47">
        <f t="shared" si="4"/>
        <v>9</v>
      </c>
      <c r="W15" s="47">
        <f t="shared" si="4"/>
        <v>2</v>
      </c>
      <c r="X15" s="51">
        <f t="shared" si="4"/>
        <v>42</v>
      </c>
      <c r="Y15" s="52">
        <f t="shared" si="4"/>
        <v>18.5</v>
      </c>
      <c r="Z15" s="49"/>
    </row>
    <row r="16" spans="1:26" s="44" customFormat="1" ht="9" x14ac:dyDescent="0.15">
      <c r="B16" s="46"/>
      <c r="C16" s="46"/>
      <c r="D16" s="46"/>
      <c r="E16" s="46"/>
      <c r="F16" s="46"/>
      <c r="G16" s="48"/>
      <c r="H16" s="49"/>
      <c r="K16" s="46"/>
      <c r="L16" s="46"/>
      <c r="M16" s="46"/>
      <c r="N16" s="46"/>
      <c r="O16" s="46"/>
      <c r="P16" s="48"/>
      <c r="Q16" s="49"/>
      <c r="T16" s="46"/>
      <c r="U16" s="46"/>
      <c r="V16" s="46"/>
      <c r="W16" s="46"/>
      <c r="X16" s="46"/>
      <c r="Y16" s="48"/>
      <c r="Z16" s="49"/>
    </row>
    <row r="17" spans="1:26" s="44" customFormat="1" ht="9" x14ac:dyDescent="0.15">
      <c r="B17" s="46"/>
      <c r="C17" s="46"/>
      <c r="D17" s="46"/>
      <c r="E17" s="46"/>
      <c r="F17" s="46"/>
      <c r="G17" s="48"/>
      <c r="H17" s="49"/>
      <c r="K17" s="46"/>
      <c r="L17" s="46"/>
      <c r="M17" s="46"/>
      <c r="N17" s="46"/>
      <c r="O17" s="46"/>
      <c r="P17" s="48"/>
      <c r="Q17" s="49"/>
      <c r="R17" s="53"/>
      <c r="T17" s="46"/>
      <c r="U17" s="46"/>
      <c r="V17" s="46"/>
      <c r="W17" s="46"/>
      <c r="X17" s="46"/>
      <c r="Y17" s="48"/>
      <c r="Z17" s="49"/>
    </row>
    <row r="18" spans="1:26" s="44" customFormat="1" ht="9.75" thickBot="1" x14ac:dyDescent="0.2">
      <c r="A18" s="40" t="s">
        <v>38</v>
      </c>
      <c r="B18" s="41">
        <v>1</v>
      </c>
      <c r="C18" s="41">
        <v>2</v>
      </c>
      <c r="D18" s="41">
        <v>3</v>
      </c>
      <c r="E18" s="41">
        <v>4</v>
      </c>
      <c r="F18" s="41" t="s">
        <v>26</v>
      </c>
      <c r="G18" s="42" t="s">
        <v>73</v>
      </c>
      <c r="H18" s="43" t="s">
        <v>74</v>
      </c>
      <c r="J18" s="40" t="s">
        <v>137</v>
      </c>
      <c r="K18" s="41">
        <v>1</v>
      </c>
      <c r="L18" s="41">
        <v>2</v>
      </c>
      <c r="M18" s="41">
        <v>3</v>
      </c>
      <c r="N18" s="41">
        <v>4</v>
      </c>
      <c r="O18" s="41" t="s">
        <v>26</v>
      </c>
      <c r="P18" s="42" t="s">
        <v>73</v>
      </c>
      <c r="Q18" s="43" t="s">
        <v>74</v>
      </c>
      <c r="R18" s="53"/>
      <c r="S18" s="40" t="s">
        <v>97</v>
      </c>
      <c r="T18" s="41">
        <v>1</v>
      </c>
      <c r="U18" s="41">
        <v>2</v>
      </c>
      <c r="V18" s="41">
        <v>3</v>
      </c>
      <c r="W18" s="41">
        <v>4</v>
      </c>
      <c r="X18" s="41" t="s">
        <v>26</v>
      </c>
      <c r="Y18" s="42" t="s">
        <v>73</v>
      </c>
      <c r="Z18" s="43" t="s">
        <v>74</v>
      </c>
    </row>
    <row r="19" spans="1:26" s="44" customFormat="1" ht="9" x14ac:dyDescent="0.15">
      <c r="A19" s="44" t="s">
        <v>142</v>
      </c>
      <c r="B19" s="46">
        <v>0</v>
      </c>
      <c r="C19" s="46">
        <v>0</v>
      </c>
      <c r="D19" s="45"/>
      <c r="E19" s="45"/>
      <c r="F19" s="47">
        <f t="shared" ref="F19:F29" si="5">SUM(B19:E19)</f>
        <v>0</v>
      </c>
      <c r="G19" s="48">
        <v>0.5</v>
      </c>
      <c r="H19" s="49">
        <f>F19/2</f>
        <v>0</v>
      </c>
      <c r="J19" s="44" t="s">
        <v>148</v>
      </c>
      <c r="K19" s="45"/>
      <c r="L19" s="46">
        <v>6</v>
      </c>
      <c r="M19" s="46">
        <v>0</v>
      </c>
      <c r="N19" s="46">
        <v>6</v>
      </c>
      <c r="O19" s="47">
        <f t="shared" ref="O19:O29" si="6">SUM(K19:N19)</f>
        <v>12</v>
      </c>
      <c r="P19" s="48">
        <v>0.5</v>
      </c>
      <c r="Q19" s="54">
        <f>O19/2</f>
        <v>6</v>
      </c>
      <c r="R19" s="53"/>
      <c r="S19" s="44" t="s">
        <v>107</v>
      </c>
      <c r="T19" s="46">
        <v>7</v>
      </c>
      <c r="U19" s="46">
        <v>0</v>
      </c>
      <c r="V19" s="45"/>
      <c r="W19" s="45"/>
      <c r="X19" s="47">
        <f t="shared" ref="X19:X29" si="7">SUM(T19:W19)</f>
        <v>7</v>
      </c>
      <c r="Y19" s="48">
        <v>0.5</v>
      </c>
      <c r="Z19" s="54">
        <f>X19/2</f>
        <v>3.5</v>
      </c>
    </row>
    <row r="20" spans="1:26" s="44" customFormat="1" ht="9" x14ac:dyDescent="0.15">
      <c r="A20" s="44" t="s">
        <v>147</v>
      </c>
      <c r="B20" s="46">
        <v>5</v>
      </c>
      <c r="C20" s="45"/>
      <c r="D20" s="45"/>
      <c r="E20" s="45"/>
      <c r="F20" s="47">
        <f t="shared" si="5"/>
        <v>5</v>
      </c>
      <c r="G20" s="48">
        <v>0.5</v>
      </c>
      <c r="H20" s="49">
        <f>F20/2</f>
        <v>2.5</v>
      </c>
      <c r="J20" s="44" t="s">
        <v>153</v>
      </c>
      <c r="K20" s="46">
        <v>1</v>
      </c>
      <c r="L20" s="46">
        <v>0</v>
      </c>
      <c r="M20" s="46">
        <v>3</v>
      </c>
      <c r="N20" s="45"/>
      <c r="O20" s="47">
        <f t="shared" si="6"/>
        <v>4</v>
      </c>
      <c r="P20" s="48">
        <v>0.5</v>
      </c>
      <c r="Q20" s="54">
        <f>O20/2</f>
        <v>2</v>
      </c>
      <c r="R20" s="53"/>
      <c r="S20" s="44" t="s">
        <v>146</v>
      </c>
      <c r="T20" s="46">
        <v>0</v>
      </c>
      <c r="U20" s="46">
        <v>0</v>
      </c>
      <c r="V20" s="46">
        <v>9</v>
      </c>
      <c r="W20" s="45"/>
      <c r="X20" s="47">
        <f t="shared" si="7"/>
        <v>9</v>
      </c>
      <c r="Y20" s="48">
        <v>0.5</v>
      </c>
      <c r="Z20" s="54">
        <f>X20/2</f>
        <v>4.5</v>
      </c>
    </row>
    <row r="21" spans="1:26" s="44" customFormat="1" ht="9" x14ac:dyDescent="0.15">
      <c r="A21" s="44" t="s">
        <v>6</v>
      </c>
      <c r="B21" s="46">
        <v>9</v>
      </c>
      <c r="C21" s="45"/>
      <c r="D21" s="45"/>
      <c r="E21" s="45"/>
      <c r="F21" s="47">
        <f t="shared" si="5"/>
        <v>9</v>
      </c>
      <c r="G21" s="48">
        <v>0.5</v>
      </c>
      <c r="H21" s="49">
        <f>F21/2</f>
        <v>4.5</v>
      </c>
      <c r="J21" s="44" t="s">
        <v>155</v>
      </c>
      <c r="K21" s="46">
        <v>6</v>
      </c>
      <c r="L21" s="46">
        <v>5</v>
      </c>
      <c r="M21" s="46">
        <v>5</v>
      </c>
      <c r="N21" s="45"/>
      <c r="O21" s="47">
        <f t="shared" si="6"/>
        <v>16</v>
      </c>
      <c r="P21" s="48">
        <v>0.5</v>
      </c>
      <c r="Q21" s="54">
        <f>O21/2</f>
        <v>8</v>
      </c>
      <c r="R21" s="53"/>
      <c r="S21" s="44" t="s">
        <v>154</v>
      </c>
      <c r="T21" s="46">
        <v>2</v>
      </c>
      <c r="U21" s="46">
        <v>6</v>
      </c>
      <c r="V21" s="45"/>
      <c r="W21" s="45"/>
      <c r="X21" s="47">
        <f t="shared" si="7"/>
        <v>8</v>
      </c>
      <c r="Y21" s="48">
        <v>0.5</v>
      </c>
      <c r="Z21" s="54">
        <f>X21/2</f>
        <v>4</v>
      </c>
    </row>
    <row r="22" spans="1:26" s="44" customFormat="1" ht="9" x14ac:dyDescent="0.15">
      <c r="A22" s="44" t="s">
        <v>152</v>
      </c>
      <c r="B22" s="46">
        <v>10</v>
      </c>
      <c r="C22" s="46">
        <v>1</v>
      </c>
      <c r="D22" s="45"/>
      <c r="E22" s="45"/>
      <c r="F22" s="47">
        <f t="shared" si="5"/>
        <v>11</v>
      </c>
      <c r="G22" s="48">
        <v>0.5</v>
      </c>
      <c r="H22" s="49">
        <f>F22/2</f>
        <v>5.5</v>
      </c>
      <c r="J22" s="44" t="s">
        <v>151</v>
      </c>
      <c r="K22" s="45"/>
      <c r="L22" s="46">
        <v>7</v>
      </c>
      <c r="M22" s="46">
        <v>1</v>
      </c>
      <c r="N22" s="46">
        <v>6</v>
      </c>
      <c r="O22" s="47">
        <f t="shared" si="6"/>
        <v>14</v>
      </c>
      <c r="P22" s="48">
        <v>0.75</v>
      </c>
      <c r="Q22" s="54">
        <f>O22/3</f>
        <v>4.666666666666667</v>
      </c>
      <c r="S22" s="44" t="s">
        <v>101</v>
      </c>
      <c r="T22" s="46">
        <v>0</v>
      </c>
      <c r="U22" s="46">
        <v>2</v>
      </c>
      <c r="V22" s="45"/>
      <c r="W22" s="45"/>
      <c r="X22" s="47">
        <f t="shared" si="7"/>
        <v>2</v>
      </c>
      <c r="Y22" s="48">
        <v>0.5</v>
      </c>
      <c r="Z22" s="54">
        <f>X22/2</f>
        <v>1</v>
      </c>
    </row>
    <row r="23" spans="1:26" s="44" customFormat="1" ht="9" x14ac:dyDescent="0.15">
      <c r="A23" s="44" t="s">
        <v>43</v>
      </c>
      <c r="B23" s="46">
        <v>0</v>
      </c>
      <c r="C23" s="45"/>
      <c r="D23" s="45"/>
      <c r="E23" s="45"/>
      <c r="F23" s="47">
        <f t="shared" si="5"/>
        <v>0</v>
      </c>
      <c r="G23" s="48">
        <v>0.5</v>
      </c>
      <c r="H23" s="49">
        <f>F23/2</f>
        <v>0</v>
      </c>
      <c r="J23" s="44" t="s">
        <v>116</v>
      </c>
      <c r="K23" s="46">
        <v>2</v>
      </c>
      <c r="L23" s="45"/>
      <c r="M23" s="45"/>
      <c r="N23" s="45"/>
      <c r="O23" s="47">
        <f t="shared" si="6"/>
        <v>2</v>
      </c>
      <c r="P23" s="48">
        <v>1</v>
      </c>
      <c r="Q23" s="54">
        <f>O23/4</f>
        <v>0.5</v>
      </c>
      <c r="S23" s="44" t="s">
        <v>118</v>
      </c>
      <c r="T23" s="46">
        <v>1</v>
      </c>
      <c r="U23" s="45"/>
      <c r="V23" s="45"/>
      <c r="W23" s="45"/>
      <c r="X23" s="47">
        <f t="shared" si="7"/>
        <v>1</v>
      </c>
      <c r="Y23" s="48">
        <v>0.75</v>
      </c>
      <c r="Z23" s="54">
        <f>X23/3</f>
        <v>0.33333333333333331</v>
      </c>
    </row>
    <row r="24" spans="1:26" s="44" customFormat="1" ht="9" x14ac:dyDescent="0.15">
      <c r="A24" s="44" t="s">
        <v>40</v>
      </c>
      <c r="B24" s="46">
        <v>0</v>
      </c>
      <c r="C24" s="46">
        <v>0</v>
      </c>
      <c r="D24" s="45"/>
      <c r="E24" s="45"/>
      <c r="F24" s="47">
        <f t="shared" si="5"/>
        <v>0</v>
      </c>
      <c r="G24" s="48">
        <v>1.5</v>
      </c>
      <c r="H24" s="49">
        <f>F24/6</f>
        <v>0</v>
      </c>
      <c r="J24" s="44" t="s">
        <v>42</v>
      </c>
      <c r="K24" s="46">
        <v>10</v>
      </c>
      <c r="L24" s="45"/>
      <c r="M24" s="45"/>
      <c r="N24" s="45"/>
      <c r="O24" s="47">
        <f t="shared" si="6"/>
        <v>10</v>
      </c>
      <c r="P24" s="48">
        <v>1.5</v>
      </c>
      <c r="Q24" s="54">
        <f>O24/6</f>
        <v>1.6666666666666667</v>
      </c>
      <c r="S24" s="44" t="s">
        <v>39</v>
      </c>
      <c r="T24" s="46">
        <v>9</v>
      </c>
      <c r="U24" s="46">
        <v>2</v>
      </c>
      <c r="V24" s="45"/>
      <c r="W24" s="45"/>
      <c r="X24" s="47">
        <f t="shared" si="7"/>
        <v>11</v>
      </c>
      <c r="Y24" s="48">
        <v>1.25</v>
      </c>
      <c r="Z24" s="54">
        <f>X24/5</f>
        <v>2.2000000000000002</v>
      </c>
    </row>
    <row r="25" spans="1:26" s="44" customFormat="1" ht="9" x14ac:dyDescent="0.15">
      <c r="A25" s="44" t="s">
        <v>150</v>
      </c>
      <c r="B25" s="45"/>
      <c r="C25" s="46">
        <v>3</v>
      </c>
      <c r="D25" s="46">
        <v>0</v>
      </c>
      <c r="E25" s="45"/>
      <c r="F25" s="47">
        <f t="shared" si="5"/>
        <v>3</v>
      </c>
      <c r="G25" s="48">
        <v>1.75</v>
      </c>
      <c r="H25" s="49">
        <f>F25/7</f>
        <v>0.42857142857142855</v>
      </c>
      <c r="J25" s="44" t="s">
        <v>32</v>
      </c>
      <c r="K25" s="45"/>
      <c r="L25" s="46">
        <v>7</v>
      </c>
      <c r="M25" s="46">
        <v>1</v>
      </c>
      <c r="N25" s="46">
        <v>0</v>
      </c>
      <c r="O25" s="47">
        <f t="shared" si="6"/>
        <v>8</v>
      </c>
      <c r="P25" s="48">
        <v>2</v>
      </c>
      <c r="Q25" s="54">
        <f>O25/8</f>
        <v>1</v>
      </c>
      <c r="S25" s="44" t="s">
        <v>19</v>
      </c>
      <c r="T25" s="46">
        <v>0</v>
      </c>
      <c r="U25" s="46">
        <v>2</v>
      </c>
      <c r="V25" s="45"/>
      <c r="W25" s="45"/>
      <c r="X25" s="47">
        <f t="shared" si="7"/>
        <v>2</v>
      </c>
      <c r="Y25" s="48">
        <v>1.5</v>
      </c>
      <c r="Z25" s="54">
        <f>X25/6</f>
        <v>0.33333333333333331</v>
      </c>
    </row>
    <row r="26" spans="1:26" s="44" customFormat="1" ht="9" x14ac:dyDescent="0.15">
      <c r="A26" s="44" t="s">
        <v>140</v>
      </c>
      <c r="B26" s="45"/>
      <c r="C26" s="46">
        <v>0</v>
      </c>
      <c r="D26" s="46">
        <v>0</v>
      </c>
      <c r="E26" s="45"/>
      <c r="F26" s="47">
        <f t="shared" si="5"/>
        <v>0</v>
      </c>
      <c r="G26" s="48">
        <v>2</v>
      </c>
      <c r="H26" s="49">
        <f>F26/8</f>
        <v>0</v>
      </c>
      <c r="J26" s="44" t="s">
        <v>143</v>
      </c>
      <c r="K26" s="45"/>
      <c r="L26" s="46">
        <v>8</v>
      </c>
      <c r="M26" s="46">
        <v>0</v>
      </c>
      <c r="N26" s="46">
        <v>2</v>
      </c>
      <c r="O26" s="47">
        <f t="shared" si="6"/>
        <v>10</v>
      </c>
      <c r="P26" s="48">
        <v>2</v>
      </c>
      <c r="Q26" s="54">
        <f>O26/8</f>
        <v>1.25</v>
      </c>
      <c r="S26" s="44" t="s">
        <v>144</v>
      </c>
      <c r="T26" s="45"/>
      <c r="U26" s="46">
        <v>0</v>
      </c>
      <c r="V26" s="46">
        <v>11</v>
      </c>
      <c r="W26" s="46">
        <v>7</v>
      </c>
      <c r="X26" s="47">
        <f t="shared" si="7"/>
        <v>18</v>
      </c>
      <c r="Y26" s="48">
        <v>1.75</v>
      </c>
      <c r="Z26" s="54">
        <f>X26/7</f>
        <v>2.5714285714285716</v>
      </c>
    </row>
    <row r="27" spans="1:26" s="44" customFormat="1" ht="9" x14ac:dyDescent="0.15">
      <c r="A27" s="44" t="s">
        <v>139</v>
      </c>
      <c r="B27" s="46">
        <v>6</v>
      </c>
      <c r="C27" s="46">
        <v>0</v>
      </c>
      <c r="D27" s="46">
        <v>0</v>
      </c>
      <c r="E27" s="45"/>
      <c r="F27" s="47">
        <f t="shared" si="5"/>
        <v>6</v>
      </c>
      <c r="G27" s="48">
        <v>2.25</v>
      </c>
      <c r="H27" s="49">
        <f>F27/9</f>
        <v>0.66666666666666663</v>
      </c>
      <c r="J27" s="44" t="s">
        <v>138</v>
      </c>
      <c r="K27" s="45"/>
      <c r="L27" s="46">
        <v>12</v>
      </c>
      <c r="M27" s="46">
        <v>11</v>
      </c>
      <c r="N27" s="46">
        <v>10</v>
      </c>
      <c r="O27" s="47">
        <f t="shared" si="6"/>
        <v>33</v>
      </c>
      <c r="P27" s="48">
        <v>2.25</v>
      </c>
      <c r="Q27" s="54">
        <f>O27/9</f>
        <v>3.6666666666666665</v>
      </c>
      <c r="S27" s="44" t="s">
        <v>149</v>
      </c>
      <c r="T27" s="45"/>
      <c r="U27" s="46">
        <v>10</v>
      </c>
      <c r="V27" s="46">
        <v>4</v>
      </c>
      <c r="W27" s="45"/>
      <c r="X27" s="47">
        <f t="shared" si="7"/>
        <v>14</v>
      </c>
      <c r="Y27" s="48">
        <v>1.75</v>
      </c>
      <c r="Z27" s="54">
        <f>X27/7</f>
        <v>2</v>
      </c>
    </row>
    <row r="28" spans="1:26" s="44" customFormat="1" ht="9" x14ac:dyDescent="0.15">
      <c r="A28" s="44" t="s">
        <v>145</v>
      </c>
      <c r="B28" s="45"/>
      <c r="C28" s="46">
        <v>0</v>
      </c>
      <c r="D28" s="45"/>
      <c r="E28" s="45"/>
      <c r="F28" s="47">
        <f t="shared" si="5"/>
        <v>0</v>
      </c>
      <c r="G28" s="48">
        <v>2.25</v>
      </c>
      <c r="H28" s="49">
        <f>F28/9</f>
        <v>0</v>
      </c>
      <c r="J28" s="44" t="s">
        <v>54</v>
      </c>
      <c r="K28" s="45"/>
      <c r="L28" s="46">
        <v>0</v>
      </c>
      <c r="M28" s="46">
        <v>2</v>
      </c>
      <c r="N28" s="46">
        <v>9</v>
      </c>
      <c r="O28" s="47">
        <f t="shared" si="6"/>
        <v>11</v>
      </c>
      <c r="P28" s="48">
        <v>2.75</v>
      </c>
      <c r="Q28" s="54">
        <f>O28/11</f>
        <v>1</v>
      </c>
      <c r="S28" s="44" t="s">
        <v>141</v>
      </c>
      <c r="T28" s="45"/>
      <c r="U28" s="46">
        <v>22</v>
      </c>
      <c r="V28" s="46">
        <v>6</v>
      </c>
      <c r="W28" s="45"/>
      <c r="X28" s="47">
        <f t="shared" si="7"/>
        <v>28</v>
      </c>
      <c r="Y28" s="48">
        <v>3</v>
      </c>
      <c r="Z28" s="54">
        <f>X28/12</f>
        <v>2.3333333333333335</v>
      </c>
    </row>
    <row r="29" spans="1:26" s="44" customFormat="1" ht="9" x14ac:dyDescent="0.15">
      <c r="A29" s="44" t="s">
        <v>30</v>
      </c>
      <c r="B29" s="45"/>
      <c r="C29" s="46">
        <v>9</v>
      </c>
      <c r="D29" s="46">
        <v>15</v>
      </c>
      <c r="E29" s="46">
        <v>8</v>
      </c>
      <c r="F29" s="47">
        <f t="shared" si="5"/>
        <v>32</v>
      </c>
      <c r="G29" s="48">
        <v>3.75</v>
      </c>
      <c r="H29" s="49">
        <f>F29/15</f>
        <v>2.1333333333333333</v>
      </c>
      <c r="J29" s="44" t="s">
        <v>28</v>
      </c>
      <c r="K29" s="45"/>
      <c r="L29" s="46">
        <v>0</v>
      </c>
      <c r="M29" s="45"/>
      <c r="N29" s="45"/>
      <c r="O29" s="47">
        <f t="shared" si="6"/>
        <v>0</v>
      </c>
      <c r="P29" s="48">
        <v>4</v>
      </c>
      <c r="Q29" s="54">
        <f>O29/16</f>
        <v>0</v>
      </c>
      <c r="S29" s="44" t="s">
        <v>102</v>
      </c>
      <c r="T29" s="45"/>
      <c r="U29" s="46">
        <v>1</v>
      </c>
      <c r="V29" s="46">
        <v>21</v>
      </c>
      <c r="W29" s="45"/>
      <c r="X29" s="47">
        <f t="shared" si="7"/>
        <v>22</v>
      </c>
      <c r="Y29" s="48">
        <v>5</v>
      </c>
      <c r="Z29" s="54">
        <f>X29/20</f>
        <v>1.1000000000000001</v>
      </c>
    </row>
    <row r="30" spans="1:26" s="44" customFormat="1" ht="9" x14ac:dyDescent="0.15">
      <c r="B30" s="46"/>
      <c r="C30" s="46"/>
      <c r="D30" s="46"/>
      <c r="E30" s="46"/>
      <c r="F30" s="47"/>
      <c r="G30" s="48"/>
      <c r="H30" s="49"/>
      <c r="K30" s="46"/>
      <c r="L30" s="46"/>
      <c r="M30" s="46"/>
      <c r="N30" s="46"/>
      <c r="O30" s="47"/>
      <c r="P30" s="48"/>
      <c r="Q30" s="54"/>
      <c r="T30" s="46"/>
      <c r="U30" s="46"/>
      <c r="V30" s="46"/>
      <c r="W30" s="46"/>
      <c r="X30" s="47"/>
      <c r="Y30" s="48"/>
      <c r="Z30" s="54"/>
    </row>
    <row r="31" spans="1:26" s="44" customFormat="1" ht="9" x14ac:dyDescent="0.15">
      <c r="B31" s="46"/>
      <c r="C31" s="46"/>
      <c r="D31" s="46"/>
      <c r="E31" s="46"/>
      <c r="F31" s="47"/>
      <c r="G31" s="48"/>
      <c r="H31" s="49"/>
      <c r="K31" s="46"/>
      <c r="L31" s="46"/>
      <c r="M31" s="46"/>
      <c r="N31" s="46"/>
      <c r="O31" s="47"/>
      <c r="P31" s="48"/>
      <c r="Q31" s="54"/>
      <c r="T31" s="46"/>
      <c r="U31" s="46"/>
      <c r="V31" s="46"/>
      <c r="W31" s="46"/>
      <c r="X31" s="47"/>
      <c r="Y31" s="48"/>
      <c r="Z31" s="54"/>
    </row>
    <row r="32" spans="1:26" s="44" customFormat="1" ht="9" x14ac:dyDescent="0.15">
      <c r="B32" s="47">
        <f t="shared" ref="B32:G32" si="8">SUM(B19:B31)</f>
        <v>30</v>
      </c>
      <c r="C32" s="47">
        <f t="shared" si="8"/>
        <v>13</v>
      </c>
      <c r="D32" s="47">
        <f t="shared" si="8"/>
        <v>15</v>
      </c>
      <c r="E32" s="47">
        <f t="shared" si="8"/>
        <v>8</v>
      </c>
      <c r="F32" s="51">
        <f t="shared" si="8"/>
        <v>66</v>
      </c>
      <c r="G32" s="52">
        <f t="shared" si="8"/>
        <v>16</v>
      </c>
      <c r="H32" s="49"/>
      <c r="K32" s="47">
        <f t="shared" ref="K32:P32" si="9">SUM(K19:K31)</f>
        <v>19</v>
      </c>
      <c r="L32" s="47">
        <f t="shared" si="9"/>
        <v>45</v>
      </c>
      <c r="M32" s="47">
        <f t="shared" si="9"/>
        <v>23</v>
      </c>
      <c r="N32" s="47">
        <f t="shared" si="9"/>
        <v>33</v>
      </c>
      <c r="O32" s="51">
        <f t="shared" si="9"/>
        <v>120</v>
      </c>
      <c r="P32" s="52">
        <f t="shared" si="9"/>
        <v>17.75</v>
      </c>
      <c r="Q32" s="54"/>
      <c r="T32" s="47">
        <f t="shared" ref="T32:Y32" si="10">SUM(T19:T31)</f>
        <v>19</v>
      </c>
      <c r="U32" s="47">
        <f t="shared" si="10"/>
        <v>45</v>
      </c>
      <c r="V32" s="47">
        <f t="shared" si="10"/>
        <v>51</v>
      </c>
      <c r="W32" s="47">
        <f t="shared" si="10"/>
        <v>7</v>
      </c>
      <c r="X32" s="51">
        <f t="shared" si="10"/>
        <v>122</v>
      </c>
      <c r="Y32" s="52">
        <f t="shared" si="10"/>
        <v>17</v>
      </c>
      <c r="Z32" s="54"/>
    </row>
    <row r="33" spans="1:26" s="44" customFormat="1" ht="9" x14ac:dyDescent="0.15">
      <c r="B33" s="46"/>
      <c r="C33" s="46"/>
      <c r="D33" s="46"/>
      <c r="E33" s="46"/>
      <c r="F33" s="46"/>
      <c r="G33" s="48"/>
      <c r="H33" s="49"/>
      <c r="K33" s="46"/>
      <c r="L33" s="46"/>
      <c r="M33" s="46"/>
      <c r="N33" s="46"/>
      <c r="O33" s="46"/>
      <c r="P33" s="48"/>
      <c r="Q33" s="54"/>
      <c r="Y33" s="55"/>
      <c r="Z33" s="56"/>
    </row>
    <row r="34" spans="1:26" s="44" customFormat="1" ht="9" x14ac:dyDescent="0.15">
      <c r="B34" s="46"/>
      <c r="C34" s="46"/>
      <c r="D34" s="46"/>
      <c r="E34" s="46"/>
      <c r="F34" s="46"/>
      <c r="G34" s="48"/>
      <c r="H34" s="49"/>
      <c r="K34" s="46"/>
      <c r="L34" s="46"/>
      <c r="M34" s="46"/>
      <c r="N34" s="46"/>
      <c r="O34" s="46"/>
      <c r="P34" s="48"/>
      <c r="Q34" s="54"/>
      <c r="Y34" s="55"/>
      <c r="Z34" s="56"/>
    </row>
    <row r="35" spans="1:26" s="44" customFormat="1" ht="9.75" thickBot="1" x14ac:dyDescent="0.2">
      <c r="A35" s="40" t="s">
        <v>156</v>
      </c>
      <c r="B35" s="41">
        <v>1</v>
      </c>
      <c r="C35" s="41">
        <v>2</v>
      </c>
      <c r="D35" s="41">
        <v>3</v>
      </c>
      <c r="E35" s="41">
        <v>4</v>
      </c>
      <c r="F35" s="41" t="s">
        <v>26</v>
      </c>
      <c r="G35" s="42" t="s">
        <v>73</v>
      </c>
      <c r="H35" s="43" t="s">
        <v>74</v>
      </c>
      <c r="K35" s="46"/>
      <c r="L35" s="46"/>
      <c r="M35" s="46"/>
      <c r="N35" s="46"/>
      <c r="O35" s="46"/>
      <c r="P35" s="48"/>
      <c r="Q35" s="54"/>
      <c r="S35" s="55">
        <v>140</v>
      </c>
      <c r="Y35" s="55"/>
      <c r="Z35" s="55">
        <f>SUM(G15,P15,Y15,G32,P32,Y32,G49)</f>
        <v>118.5</v>
      </c>
    </row>
    <row r="36" spans="1:26" s="44" customFormat="1" ht="9" x14ac:dyDescent="0.15">
      <c r="A36" s="44" t="s">
        <v>162</v>
      </c>
      <c r="B36" s="46">
        <v>10</v>
      </c>
      <c r="C36" s="46">
        <v>3</v>
      </c>
      <c r="D36" s="45"/>
      <c r="E36" s="45"/>
      <c r="F36" s="47">
        <f t="shared" ref="F36:F46" si="11">SUM(B36:E36)</f>
        <v>13</v>
      </c>
      <c r="G36" s="48">
        <v>0.5</v>
      </c>
      <c r="H36" s="54">
        <f>F36/2</f>
        <v>6.5</v>
      </c>
      <c r="J36" s="44" t="s">
        <v>0</v>
      </c>
      <c r="K36" s="47">
        <f>B15</f>
        <v>41</v>
      </c>
      <c r="L36" s="47">
        <f>C15</f>
        <v>36</v>
      </c>
      <c r="M36" s="47">
        <f>D15</f>
        <v>22</v>
      </c>
      <c r="N36" s="47">
        <f>E15</f>
        <v>5</v>
      </c>
      <c r="O36" s="46"/>
      <c r="P36" s="57">
        <f>SUM(K36:N36)</f>
        <v>104</v>
      </c>
      <c r="Q36" s="54"/>
      <c r="R36" s="58" t="s">
        <v>65</v>
      </c>
      <c r="S36" s="59">
        <v>105</v>
      </c>
      <c r="Y36" s="55"/>
      <c r="Z36" s="55">
        <v>89</v>
      </c>
    </row>
    <row r="37" spans="1:26" s="44" customFormat="1" ht="9" x14ac:dyDescent="0.15">
      <c r="A37" s="44" t="s">
        <v>163</v>
      </c>
      <c r="B37" s="46">
        <v>0</v>
      </c>
      <c r="C37" s="45"/>
      <c r="D37" s="45"/>
      <c r="E37" s="45"/>
      <c r="F37" s="47">
        <f t="shared" si="11"/>
        <v>0</v>
      </c>
      <c r="G37" s="48">
        <v>0.5</v>
      </c>
      <c r="H37" s="54">
        <f>F37/2</f>
        <v>0</v>
      </c>
      <c r="J37" s="44" t="s">
        <v>52</v>
      </c>
      <c r="K37" s="47">
        <f>K15</f>
        <v>51</v>
      </c>
      <c r="L37" s="47">
        <f>L15</f>
        <v>26</v>
      </c>
      <c r="M37" s="47">
        <f>M15</f>
        <v>27</v>
      </c>
      <c r="N37" s="47">
        <f>N15</f>
        <v>18</v>
      </c>
      <c r="O37" s="46"/>
      <c r="P37" s="57">
        <f t="shared" ref="P37:P42" si="12">SUM(K37:N37)</f>
        <v>122</v>
      </c>
      <c r="Q37" s="54"/>
      <c r="R37" s="58" t="s">
        <v>66</v>
      </c>
      <c r="S37" s="59">
        <v>35</v>
      </c>
      <c r="Y37" s="55"/>
      <c r="Z37" s="55">
        <v>29.5</v>
      </c>
    </row>
    <row r="38" spans="1:26" s="44" customFormat="1" ht="9" x14ac:dyDescent="0.15">
      <c r="A38" s="44" t="s">
        <v>114</v>
      </c>
      <c r="B38" s="46">
        <v>0</v>
      </c>
      <c r="C38" s="46">
        <v>0</v>
      </c>
      <c r="D38" s="45"/>
      <c r="E38" s="45"/>
      <c r="F38" s="47">
        <f t="shared" si="11"/>
        <v>0</v>
      </c>
      <c r="G38" s="48">
        <v>0.5</v>
      </c>
      <c r="H38" s="54">
        <f>F38/2</f>
        <v>0</v>
      </c>
      <c r="J38" s="44" t="s">
        <v>16</v>
      </c>
      <c r="K38" s="47">
        <f>T15</f>
        <v>14</v>
      </c>
      <c r="L38" s="47">
        <f>U15</f>
        <v>17</v>
      </c>
      <c r="M38" s="47">
        <f>V15</f>
        <v>9</v>
      </c>
      <c r="N38" s="47">
        <f>W15</f>
        <v>2</v>
      </c>
      <c r="O38" s="46"/>
      <c r="P38" s="57">
        <f t="shared" si="12"/>
        <v>42</v>
      </c>
      <c r="Q38" s="54"/>
      <c r="Y38" s="55"/>
      <c r="Z38" s="56"/>
    </row>
    <row r="39" spans="1:26" s="44" customFormat="1" ht="9" x14ac:dyDescent="0.15">
      <c r="A39" s="44" t="s">
        <v>159</v>
      </c>
      <c r="B39" s="46">
        <v>0</v>
      </c>
      <c r="C39" s="45"/>
      <c r="D39" s="45"/>
      <c r="E39" s="45"/>
      <c r="F39" s="47">
        <f t="shared" si="11"/>
        <v>0</v>
      </c>
      <c r="G39" s="48">
        <v>1</v>
      </c>
      <c r="H39" s="54">
        <f>F39/4</f>
        <v>0</v>
      </c>
      <c r="J39" s="44" t="s">
        <v>38</v>
      </c>
      <c r="K39" s="47">
        <f>B32</f>
        <v>30</v>
      </c>
      <c r="L39" s="47">
        <f>C32</f>
        <v>13</v>
      </c>
      <c r="M39" s="47">
        <f>D32</f>
        <v>15</v>
      </c>
      <c r="N39" s="47">
        <f>E32</f>
        <v>8</v>
      </c>
      <c r="O39" s="46"/>
      <c r="P39" s="57">
        <f t="shared" si="12"/>
        <v>66</v>
      </c>
      <c r="Q39" s="54"/>
      <c r="R39" s="58" t="s">
        <v>65</v>
      </c>
      <c r="S39" s="44" t="s">
        <v>52</v>
      </c>
      <c r="T39" s="60"/>
      <c r="Y39" s="55"/>
      <c r="Z39" s="55">
        <v>70</v>
      </c>
    </row>
    <row r="40" spans="1:26" s="44" customFormat="1" ht="9" x14ac:dyDescent="0.15">
      <c r="A40" s="44" t="s">
        <v>160</v>
      </c>
      <c r="B40" s="45"/>
      <c r="C40" s="46">
        <v>7</v>
      </c>
      <c r="D40" s="46">
        <v>9</v>
      </c>
      <c r="E40" s="46">
        <v>1</v>
      </c>
      <c r="F40" s="47">
        <f t="shared" si="11"/>
        <v>17</v>
      </c>
      <c r="G40" s="48">
        <v>1.25</v>
      </c>
      <c r="H40" s="54">
        <f>F40/5</f>
        <v>3.4</v>
      </c>
      <c r="J40" s="44" t="s">
        <v>137</v>
      </c>
      <c r="K40" s="47">
        <f>K32</f>
        <v>19</v>
      </c>
      <c r="L40" s="47">
        <f>L32</f>
        <v>45</v>
      </c>
      <c r="M40" s="47">
        <f>M32</f>
        <v>23</v>
      </c>
      <c r="N40" s="47">
        <f>N32</f>
        <v>33</v>
      </c>
      <c r="O40" s="46"/>
      <c r="P40" s="57">
        <f t="shared" si="12"/>
        <v>120</v>
      </c>
      <c r="Q40" s="54"/>
      <c r="S40" s="44" t="s">
        <v>97</v>
      </c>
      <c r="Y40" s="55"/>
      <c r="Z40" s="55">
        <v>70</v>
      </c>
    </row>
    <row r="41" spans="1:26" s="44" customFormat="1" ht="9" x14ac:dyDescent="0.15">
      <c r="A41" s="44" t="s">
        <v>161</v>
      </c>
      <c r="B41" s="46">
        <v>1</v>
      </c>
      <c r="C41" s="45"/>
      <c r="D41" s="45"/>
      <c r="E41" s="45"/>
      <c r="F41" s="47">
        <f t="shared" si="11"/>
        <v>1</v>
      </c>
      <c r="G41" s="48">
        <v>1.25</v>
      </c>
      <c r="H41" s="54">
        <f>F41/5</f>
        <v>0.2</v>
      </c>
      <c r="J41" s="44" t="s">
        <v>97</v>
      </c>
      <c r="K41" s="47">
        <f>T32</f>
        <v>19</v>
      </c>
      <c r="L41" s="47">
        <f>U32</f>
        <v>45</v>
      </c>
      <c r="M41" s="47">
        <f>V32</f>
        <v>51</v>
      </c>
      <c r="N41" s="47">
        <f>W32</f>
        <v>7</v>
      </c>
      <c r="O41" s="46"/>
      <c r="P41" s="57">
        <f t="shared" si="12"/>
        <v>122</v>
      </c>
      <c r="Q41" s="54"/>
      <c r="Y41" s="55"/>
      <c r="Z41" s="56"/>
    </row>
    <row r="42" spans="1:26" s="44" customFormat="1" ht="9" x14ac:dyDescent="0.15">
      <c r="A42" s="44" t="s">
        <v>158</v>
      </c>
      <c r="B42" s="46">
        <v>11</v>
      </c>
      <c r="C42" s="45"/>
      <c r="D42" s="45"/>
      <c r="E42" s="45"/>
      <c r="F42" s="47">
        <f t="shared" si="11"/>
        <v>11</v>
      </c>
      <c r="G42" s="48">
        <v>1.75</v>
      </c>
      <c r="H42" s="54">
        <f>F42/7</f>
        <v>1.5714285714285714</v>
      </c>
      <c r="J42" s="44" t="s">
        <v>156</v>
      </c>
      <c r="K42" s="47">
        <f>B49</f>
        <v>54</v>
      </c>
      <c r="L42" s="47">
        <f>C49</f>
        <v>10</v>
      </c>
      <c r="M42" s="47">
        <f>D49</f>
        <v>9</v>
      </c>
      <c r="N42" s="47">
        <f>E49</f>
        <v>1</v>
      </c>
      <c r="O42" s="46"/>
      <c r="P42" s="57">
        <f t="shared" si="12"/>
        <v>74</v>
      </c>
      <c r="Q42" s="54"/>
      <c r="Y42" s="55"/>
      <c r="Z42" s="56"/>
    </row>
    <row r="43" spans="1:26" s="44" customFormat="1" ht="9" x14ac:dyDescent="0.15">
      <c r="A43" s="44" t="s">
        <v>75</v>
      </c>
      <c r="B43" s="46">
        <v>6</v>
      </c>
      <c r="C43" s="45"/>
      <c r="D43" s="45"/>
      <c r="E43" s="45"/>
      <c r="F43" s="47">
        <f t="shared" si="11"/>
        <v>6</v>
      </c>
      <c r="G43" s="48">
        <v>2</v>
      </c>
      <c r="H43" s="54">
        <f>F43/8</f>
        <v>0.75</v>
      </c>
      <c r="K43" s="46"/>
      <c r="L43" s="46"/>
      <c r="M43" s="46"/>
      <c r="N43" s="46"/>
      <c r="O43" s="46"/>
      <c r="P43" s="48"/>
      <c r="Q43" s="54"/>
      <c r="Y43" s="55"/>
      <c r="Z43" s="56"/>
    </row>
    <row r="44" spans="1:26" s="44" customFormat="1" ht="9" x14ac:dyDescent="0.15">
      <c r="A44" s="44" t="s">
        <v>157</v>
      </c>
      <c r="B44" s="46">
        <v>25</v>
      </c>
      <c r="C44" s="45"/>
      <c r="D44" s="45"/>
      <c r="E44" s="45"/>
      <c r="F44" s="47">
        <f t="shared" si="11"/>
        <v>25</v>
      </c>
      <c r="G44" s="48">
        <v>2.5</v>
      </c>
      <c r="H44" s="54">
        <f>F44/10</f>
        <v>2.5</v>
      </c>
      <c r="K44" s="46"/>
      <c r="L44" s="46"/>
      <c r="M44" s="46"/>
      <c r="N44" s="46"/>
      <c r="O44" s="46"/>
      <c r="P44" s="48"/>
      <c r="Q44" s="54"/>
      <c r="Y44" s="55"/>
      <c r="Z44" s="56"/>
    </row>
    <row r="45" spans="1:26" s="44" customFormat="1" ht="9" x14ac:dyDescent="0.15">
      <c r="A45" s="44" t="s">
        <v>4</v>
      </c>
      <c r="B45" s="46">
        <v>1</v>
      </c>
      <c r="C45" s="45"/>
      <c r="D45" s="45"/>
      <c r="E45" s="45"/>
      <c r="F45" s="47">
        <f t="shared" si="11"/>
        <v>1</v>
      </c>
      <c r="G45" s="48">
        <v>2.5</v>
      </c>
      <c r="H45" s="54">
        <f>F45/10</f>
        <v>0.1</v>
      </c>
      <c r="K45" s="46"/>
      <c r="L45" s="46"/>
      <c r="M45" s="46"/>
      <c r="N45" s="46"/>
      <c r="O45" s="46"/>
      <c r="P45" s="48"/>
      <c r="Q45" s="54"/>
      <c r="Y45" s="55"/>
      <c r="Z45" s="56"/>
    </row>
    <row r="46" spans="1:26" s="44" customFormat="1" ht="9" x14ac:dyDescent="0.15">
      <c r="A46" s="44" t="s">
        <v>8</v>
      </c>
      <c r="B46" s="46">
        <v>0</v>
      </c>
      <c r="C46" s="45"/>
      <c r="D46" s="45"/>
      <c r="E46" s="45"/>
      <c r="F46" s="47">
        <f t="shared" si="11"/>
        <v>0</v>
      </c>
      <c r="G46" s="48">
        <v>2.5</v>
      </c>
      <c r="H46" s="54">
        <f>F46/10</f>
        <v>0</v>
      </c>
      <c r="K46" s="46"/>
      <c r="L46" s="46"/>
      <c r="M46" s="46"/>
      <c r="N46" s="46"/>
      <c r="O46" s="46"/>
      <c r="P46" s="48"/>
      <c r="Q46" s="54"/>
      <c r="Y46" s="55"/>
      <c r="Z46" s="56"/>
    </row>
    <row r="47" spans="1:26" s="44" customFormat="1" ht="9" x14ac:dyDescent="0.15">
      <c r="B47" s="46"/>
      <c r="C47" s="46"/>
      <c r="D47" s="46"/>
      <c r="E47" s="46"/>
      <c r="F47" s="47"/>
      <c r="G47" s="48"/>
      <c r="H47" s="54"/>
      <c r="K47" s="46"/>
      <c r="L47" s="46"/>
      <c r="M47" s="46"/>
      <c r="N47" s="46"/>
      <c r="O47" s="46"/>
      <c r="P47" s="48"/>
      <c r="Q47" s="54"/>
      <c r="Y47" s="55"/>
      <c r="Z47" s="56"/>
    </row>
    <row r="48" spans="1:26" s="44" customFormat="1" ht="9" x14ac:dyDescent="0.15">
      <c r="B48" s="46"/>
      <c r="C48" s="46"/>
      <c r="D48" s="46"/>
      <c r="E48" s="46"/>
      <c r="F48" s="47"/>
      <c r="G48" s="48"/>
      <c r="H48" s="54"/>
      <c r="K48" s="46"/>
      <c r="L48" s="46"/>
      <c r="M48" s="46"/>
      <c r="N48" s="46"/>
      <c r="O48" s="46"/>
      <c r="P48" s="48"/>
      <c r="Q48" s="54"/>
      <c r="Y48" s="55"/>
      <c r="Z48" s="56"/>
    </row>
    <row r="49" spans="2:26" s="44" customFormat="1" ht="9" x14ac:dyDescent="0.15">
      <c r="B49" s="47">
        <f t="shared" ref="B49:G49" si="13">SUM(B36:B48)</f>
        <v>54</v>
      </c>
      <c r="C49" s="47">
        <f t="shared" si="13"/>
        <v>10</v>
      </c>
      <c r="D49" s="47">
        <f t="shared" si="13"/>
        <v>9</v>
      </c>
      <c r="E49" s="47">
        <f t="shared" si="13"/>
        <v>1</v>
      </c>
      <c r="F49" s="51">
        <f t="shared" si="13"/>
        <v>74</v>
      </c>
      <c r="G49" s="52">
        <f t="shared" si="13"/>
        <v>16.25</v>
      </c>
      <c r="H49" s="54"/>
      <c r="K49" s="46"/>
      <c r="L49" s="46"/>
      <c r="M49" s="46"/>
      <c r="N49" s="46"/>
      <c r="O49" s="46"/>
      <c r="P49" s="48"/>
      <c r="Q49" s="54"/>
      <c r="Y49" s="55"/>
      <c r="Z49" s="56"/>
    </row>
  </sheetData>
  <sortState xmlns:xlrd2="http://schemas.microsoft.com/office/spreadsheetml/2017/richdata2" ref="A36:H46">
    <sortCondition ref="G36:G46"/>
  </sortState>
  <pageMargins left="0.7" right="0.7" top="0.75" bottom="0.75" header="0.3" footer="0.3"/>
  <pageSetup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61B2-1C39-4F5F-BB21-F87283A23CB5}">
  <dimension ref="A1:Z32"/>
  <sheetViews>
    <sheetView workbookViewId="0">
      <selection activeCell="I1" sqref="I1"/>
    </sheetView>
  </sheetViews>
  <sheetFormatPr defaultRowHeight="15" x14ac:dyDescent="0.25"/>
  <cols>
    <col min="1" max="1" width="9.85546875" bestFit="1" customWidth="1"/>
    <col min="2" max="5" width="3" style="1" bestFit="1" customWidth="1"/>
    <col min="6" max="6" width="4" style="1" bestFit="1" customWidth="1"/>
    <col min="7" max="7" width="7.5703125" style="35" bestFit="1" customWidth="1"/>
    <col min="8" max="8" width="11" style="36" bestFit="1" customWidth="1"/>
    <col min="10" max="10" width="12.42578125" bestFit="1" customWidth="1"/>
    <col min="11" max="14" width="3" style="1" bestFit="1" customWidth="1"/>
    <col min="15" max="15" width="4" style="1" bestFit="1" customWidth="1"/>
    <col min="16" max="16" width="7.5703125" style="35" bestFit="1" customWidth="1"/>
    <col min="17" max="17" width="11" style="37" bestFit="1" customWidth="1"/>
    <col min="18" max="18" width="4" bestFit="1" customWidth="1"/>
    <col min="19" max="19" width="11" bestFit="1" customWidth="1"/>
    <col min="20" max="21" width="3" bestFit="1" customWidth="1"/>
    <col min="22" max="23" width="2" bestFit="1" customWidth="1"/>
    <col min="24" max="24" width="3" bestFit="1" customWidth="1"/>
    <col min="25" max="25" width="7.5703125" style="38" bestFit="1" customWidth="1"/>
    <col min="26" max="26" width="11" style="39" bestFit="1" customWidth="1"/>
    <col min="257" max="257" width="9.85546875" bestFit="1" customWidth="1"/>
    <col min="258" max="261" width="3" bestFit="1" customWidth="1"/>
    <col min="262" max="262" width="4" bestFit="1" customWidth="1"/>
    <col min="263" max="263" width="7.5703125" bestFit="1" customWidth="1"/>
    <col min="264" max="264" width="11" bestFit="1" customWidth="1"/>
    <col min="266" max="266" width="12.42578125" bestFit="1" customWidth="1"/>
    <col min="267" max="270" width="3" bestFit="1" customWidth="1"/>
    <col min="271" max="271" width="4" bestFit="1" customWidth="1"/>
    <col min="272" max="272" width="7.5703125" bestFit="1" customWidth="1"/>
    <col min="273" max="273" width="11" bestFit="1" customWidth="1"/>
    <col min="274" max="274" width="4" bestFit="1" customWidth="1"/>
    <col min="275" max="275" width="11" bestFit="1" customWidth="1"/>
    <col min="276" max="277" width="3" bestFit="1" customWidth="1"/>
    <col min="278" max="279" width="2" bestFit="1" customWidth="1"/>
    <col min="280" max="280" width="3" bestFit="1" customWidth="1"/>
    <col min="281" max="281" width="7.5703125" bestFit="1" customWidth="1"/>
    <col min="282" max="282" width="11" bestFit="1" customWidth="1"/>
    <col min="513" max="513" width="9.85546875" bestFit="1" customWidth="1"/>
    <col min="514" max="517" width="3" bestFit="1" customWidth="1"/>
    <col min="518" max="518" width="4" bestFit="1" customWidth="1"/>
    <col min="519" max="519" width="7.5703125" bestFit="1" customWidth="1"/>
    <col min="520" max="520" width="11" bestFit="1" customWidth="1"/>
    <col min="522" max="522" width="12.42578125" bestFit="1" customWidth="1"/>
    <col min="523" max="526" width="3" bestFit="1" customWidth="1"/>
    <col min="527" max="527" width="4" bestFit="1" customWidth="1"/>
    <col min="528" max="528" width="7.5703125" bestFit="1" customWidth="1"/>
    <col min="529" max="529" width="11" bestFit="1" customWidth="1"/>
    <col min="530" max="530" width="4" bestFit="1" customWidth="1"/>
    <col min="531" max="531" width="11" bestFit="1" customWidth="1"/>
    <col min="532" max="533" width="3" bestFit="1" customWidth="1"/>
    <col min="534" max="535" width="2" bestFit="1" customWidth="1"/>
    <col min="536" max="536" width="3" bestFit="1" customWidth="1"/>
    <col min="537" max="537" width="7.5703125" bestFit="1" customWidth="1"/>
    <col min="538" max="538" width="11" bestFit="1" customWidth="1"/>
    <col min="769" max="769" width="9.85546875" bestFit="1" customWidth="1"/>
    <col min="770" max="773" width="3" bestFit="1" customWidth="1"/>
    <col min="774" max="774" width="4" bestFit="1" customWidth="1"/>
    <col min="775" max="775" width="7.5703125" bestFit="1" customWidth="1"/>
    <col min="776" max="776" width="11" bestFit="1" customWidth="1"/>
    <col min="778" max="778" width="12.42578125" bestFit="1" customWidth="1"/>
    <col min="779" max="782" width="3" bestFit="1" customWidth="1"/>
    <col min="783" max="783" width="4" bestFit="1" customWidth="1"/>
    <col min="784" max="784" width="7.5703125" bestFit="1" customWidth="1"/>
    <col min="785" max="785" width="11" bestFit="1" customWidth="1"/>
    <col min="786" max="786" width="4" bestFit="1" customWidth="1"/>
    <col min="787" max="787" width="11" bestFit="1" customWidth="1"/>
    <col min="788" max="789" width="3" bestFit="1" customWidth="1"/>
    <col min="790" max="791" width="2" bestFit="1" customWidth="1"/>
    <col min="792" max="792" width="3" bestFit="1" customWidth="1"/>
    <col min="793" max="793" width="7.5703125" bestFit="1" customWidth="1"/>
    <col min="794" max="794" width="11" bestFit="1" customWidth="1"/>
    <col min="1025" max="1025" width="9.85546875" bestFit="1" customWidth="1"/>
    <col min="1026" max="1029" width="3" bestFit="1" customWidth="1"/>
    <col min="1030" max="1030" width="4" bestFit="1" customWidth="1"/>
    <col min="1031" max="1031" width="7.5703125" bestFit="1" customWidth="1"/>
    <col min="1032" max="1032" width="11" bestFit="1" customWidth="1"/>
    <col min="1034" max="1034" width="12.42578125" bestFit="1" customWidth="1"/>
    <col min="1035" max="1038" width="3" bestFit="1" customWidth="1"/>
    <col min="1039" max="1039" width="4" bestFit="1" customWidth="1"/>
    <col min="1040" max="1040" width="7.5703125" bestFit="1" customWidth="1"/>
    <col min="1041" max="1041" width="11" bestFit="1" customWidth="1"/>
    <col min="1042" max="1042" width="4" bestFit="1" customWidth="1"/>
    <col min="1043" max="1043" width="11" bestFit="1" customWidth="1"/>
    <col min="1044" max="1045" width="3" bestFit="1" customWidth="1"/>
    <col min="1046" max="1047" width="2" bestFit="1" customWidth="1"/>
    <col min="1048" max="1048" width="3" bestFit="1" customWidth="1"/>
    <col min="1049" max="1049" width="7.5703125" bestFit="1" customWidth="1"/>
    <col min="1050" max="1050" width="11" bestFit="1" customWidth="1"/>
    <col min="1281" max="1281" width="9.85546875" bestFit="1" customWidth="1"/>
    <col min="1282" max="1285" width="3" bestFit="1" customWidth="1"/>
    <col min="1286" max="1286" width="4" bestFit="1" customWidth="1"/>
    <col min="1287" max="1287" width="7.5703125" bestFit="1" customWidth="1"/>
    <col min="1288" max="1288" width="11" bestFit="1" customWidth="1"/>
    <col min="1290" max="1290" width="12.42578125" bestFit="1" customWidth="1"/>
    <col min="1291" max="1294" width="3" bestFit="1" customWidth="1"/>
    <col min="1295" max="1295" width="4" bestFit="1" customWidth="1"/>
    <col min="1296" max="1296" width="7.5703125" bestFit="1" customWidth="1"/>
    <col min="1297" max="1297" width="11" bestFit="1" customWidth="1"/>
    <col min="1298" max="1298" width="4" bestFit="1" customWidth="1"/>
    <col min="1299" max="1299" width="11" bestFit="1" customWidth="1"/>
    <col min="1300" max="1301" width="3" bestFit="1" customWidth="1"/>
    <col min="1302" max="1303" width="2" bestFit="1" customWidth="1"/>
    <col min="1304" max="1304" width="3" bestFit="1" customWidth="1"/>
    <col min="1305" max="1305" width="7.5703125" bestFit="1" customWidth="1"/>
    <col min="1306" max="1306" width="11" bestFit="1" customWidth="1"/>
    <col min="1537" max="1537" width="9.85546875" bestFit="1" customWidth="1"/>
    <col min="1538" max="1541" width="3" bestFit="1" customWidth="1"/>
    <col min="1542" max="1542" width="4" bestFit="1" customWidth="1"/>
    <col min="1543" max="1543" width="7.5703125" bestFit="1" customWidth="1"/>
    <col min="1544" max="1544" width="11" bestFit="1" customWidth="1"/>
    <col min="1546" max="1546" width="12.42578125" bestFit="1" customWidth="1"/>
    <col min="1547" max="1550" width="3" bestFit="1" customWidth="1"/>
    <col min="1551" max="1551" width="4" bestFit="1" customWidth="1"/>
    <col min="1552" max="1552" width="7.5703125" bestFit="1" customWidth="1"/>
    <col min="1553" max="1553" width="11" bestFit="1" customWidth="1"/>
    <col min="1554" max="1554" width="4" bestFit="1" customWidth="1"/>
    <col min="1555" max="1555" width="11" bestFit="1" customWidth="1"/>
    <col min="1556" max="1557" width="3" bestFit="1" customWidth="1"/>
    <col min="1558" max="1559" width="2" bestFit="1" customWidth="1"/>
    <col min="1560" max="1560" width="3" bestFit="1" customWidth="1"/>
    <col min="1561" max="1561" width="7.5703125" bestFit="1" customWidth="1"/>
    <col min="1562" max="1562" width="11" bestFit="1" customWidth="1"/>
    <col min="1793" max="1793" width="9.85546875" bestFit="1" customWidth="1"/>
    <col min="1794" max="1797" width="3" bestFit="1" customWidth="1"/>
    <col min="1798" max="1798" width="4" bestFit="1" customWidth="1"/>
    <col min="1799" max="1799" width="7.5703125" bestFit="1" customWidth="1"/>
    <col min="1800" max="1800" width="11" bestFit="1" customWidth="1"/>
    <col min="1802" max="1802" width="12.42578125" bestFit="1" customWidth="1"/>
    <col min="1803" max="1806" width="3" bestFit="1" customWidth="1"/>
    <col min="1807" max="1807" width="4" bestFit="1" customWidth="1"/>
    <col min="1808" max="1808" width="7.5703125" bestFit="1" customWidth="1"/>
    <col min="1809" max="1809" width="11" bestFit="1" customWidth="1"/>
    <col min="1810" max="1810" width="4" bestFit="1" customWidth="1"/>
    <col min="1811" max="1811" width="11" bestFit="1" customWidth="1"/>
    <col min="1812" max="1813" width="3" bestFit="1" customWidth="1"/>
    <col min="1814" max="1815" width="2" bestFit="1" customWidth="1"/>
    <col min="1816" max="1816" width="3" bestFit="1" customWidth="1"/>
    <col min="1817" max="1817" width="7.5703125" bestFit="1" customWidth="1"/>
    <col min="1818" max="1818" width="11" bestFit="1" customWidth="1"/>
    <col min="2049" max="2049" width="9.85546875" bestFit="1" customWidth="1"/>
    <col min="2050" max="2053" width="3" bestFit="1" customWidth="1"/>
    <col min="2054" max="2054" width="4" bestFit="1" customWidth="1"/>
    <col min="2055" max="2055" width="7.5703125" bestFit="1" customWidth="1"/>
    <col min="2056" max="2056" width="11" bestFit="1" customWidth="1"/>
    <col min="2058" max="2058" width="12.42578125" bestFit="1" customWidth="1"/>
    <col min="2059" max="2062" width="3" bestFit="1" customWidth="1"/>
    <col min="2063" max="2063" width="4" bestFit="1" customWidth="1"/>
    <col min="2064" max="2064" width="7.5703125" bestFit="1" customWidth="1"/>
    <col min="2065" max="2065" width="11" bestFit="1" customWidth="1"/>
    <col min="2066" max="2066" width="4" bestFit="1" customWidth="1"/>
    <col min="2067" max="2067" width="11" bestFit="1" customWidth="1"/>
    <col min="2068" max="2069" width="3" bestFit="1" customWidth="1"/>
    <col min="2070" max="2071" width="2" bestFit="1" customWidth="1"/>
    <col min="2072" max="2072" width="3" bestFit="1" customWidth="1"/>
    <col min="2073" max="2073" width="7.5703125" bestFit="1" customWidth="1"/>
    <col min="2074" max="2074" width="11" bestFit="1" customWidth="1"/>
    <col min="2305" max="2305" width="9.85546875" bestFit="1" customWidth="1"/>
    <col min="2306" max="2309" width="3" bestFit="1" customWidth="1"/>
    <col min="2310" max="2310" width="4" bestFit="1" customWidth="1"/>
    <col min="2311" max="2311" width="7.5703125" bestFit="1" customWidth="1"/>
    <col min="2312" max="2312" width="11" bestFit="1" customWidth="1"/>
    <col min="2314" max="2314" width="12.42578125" bestFit="1" customWidth="1"/>
    <col min="2315" max="2318" width="3" bestFit="1" customWidth="1"/>
    <col min="2319" max="2319" width="4" bestFit="1" customWidth="1"/>
    <col min="2320" max="2320" width="7.5703125" bestFit="1" customWidth="1"/>
    <col min="2321" max="2321" width="11" bestFit="1" customWidth="1"/>
    <col min="2322" max="2322" width="4" bestFit="1" customWidth="1"/>
    <col min="2323" max="2323" width="11" bestFit="1" customWidth="1"/>
    <col min="2324" max="2325" width="3" bestFit="1" customWidth="1"/>
    <col min="2326" max="2327" width="2" bestFit="1" customWidth="1"/>
    <col min="2328" max="2328" width="3" bestFit="1" customWidth="1"/>
    <col min="2329" max="2329" width="7.5703125" bestFit="1" customWidth="1"/>
    <col min="2330" max="2330" width="11" bestFit="1" customWidth="1"/>
    <col min="2561" max="2561" width="9.85546875" bestFit="1" customWidth="1"/>
    <col min="2562" max="2565" width="3" bestFit="1" customWidth="1"/>
    <col min="2566" max="2566" width="4" bestFit="1" customWidth="1"/>
    <col min="2567" max="2567" width="7.5703125" bestFit="1" customWidth="1"/>
    <col min="2568" max="2568" width="11" bestFit="1" customWidth="1"/>
    <col min="2570" max="2570" width="12.42578125" bestFit="1" customWidth="1"/>
    <col min="2571" max="2574" width="3" bestFit="1" customWidth="1"/>
    <col min="2575" max="2575" width="4" bestFit="1" customWidth="1"/>
    <col min="2576" max="2576" width="7.5703125" bestFit="1" customWidth="1"/>
    <col min="2577" max="2577" width="11" bestFit="1" customWidth="1"/>
    <col min="2578" max="2578" width="4" bestFit="1" customWidth="1"/>
    <col min="2579" max="2579" width="11" bestFit="1" customWidth="1"/>
    <col min="2580" max="2581" width="3" bestFit="1" customWidth="1"/>
    <col min="2582" max="2583" width="2" bestFit="1" customWidth="1"/>
    <col min="2584" max="2584" width="3" bestFit="1" customWidth="1"/>
    <col min="2585" max="2585" width="7.5703125" bestFit="1" customWidth="1"/>
    <col min="2586" max="2586" width="11" bestFit="1" customWidth="1"/>
    <col min="2817" max="2817" width="9.85546875" bestFit="1" customWidth="1"/>
    <col min="2818" max="2821" width="3" bestFit="1" customWidth="1"/>
    <col min="2822" max="2822" width="4" bestFit="1" customWidth="1"/>
    <col min="2823" max="2823" width="7.5703125" bestFit="1" customWidth="1"/>
    <col min="2824" max="2824" width="11" bestFit="1" customWidth="1"/>
    <col min="2826" max="2826" width="12.42578125" bestFit="1" customWidth="1"/>
    <col min="2827" max="2830" width="3" bestFit="1" customWidth="1"/>
    <col min="2831" max="2831" width="4" bestFit="1" customWidth="1"/>
    <col min="2832" max="2832" width="7.5703125" bestFit="1" customWidth="1"/>
    <col min="2833" max="2833" width="11" bestFit="1" customWidth="1"/>
    <col min="2834" max="2834" width="4" bestFit="1" customWidth="1"/>
    <col min="2835" max="2835" width="11" bestFit="1" customWidth="1"/>
    <col min="2836" max="2837" width="3" bestFit="1" customWidth="1"/>
    <col min="2838" max="2839" width="2" bestFit="1" customWidth="1"/>
    <col min="2840" max="2840" width="3" bestFit="1" customWidth="1"/>
    <col min="2841" max="2841" width="7.5703125" bestFit="1" customWidth="1"/>
    <col min="2842" max="2842" width="11" bestFit="1" customWidth="1"/>
    <col min="3073" max="3073" width="9.85546875" bestFit="1" customWidth="1"/>
    <col min="3074" max="3077" width="3" bestFit="1" customWidth="1"/>
    <col min="3078" max="3078" width="4" bestFit="1" customWidth="1"/>
    <col min="3079" max="3079" width="7.5703125" bestFit="1" customWidth="1"/>
    <col min="3080" max="3080" width="11" bestFit="1" customWidth="1"/>
    <col min="3082" max="3082" width="12.42578125" bestFit="1" customWidth="1"/>
    <col min="3083" max="3086" width="3" bestFit="1" customWidth="1"/>
    <col min="3087" max="3087" width="4" bestFit="1" customWidth="1"/>
    <col min="3088" max="3088" width="7.5703125" bestFit="1" customWidth="1"/>
    <col min="3089" max="3089" width="11" bestFit="1" customWidth="1"/>
    <col min="3090" max="3090" width="4" bestFit="1" customWidth="1"/>
    <col min="3091" max="3091" width="11" bestFit="1" customWidth="1"/>
    <col min="3092" max="3093" width="3" bestFit="1" customWidth="1"/>
    <col min="3094" max="3095" width="2" bestFit="1" customWidth="1"/>
    <col min="3096" max="3096" width="3" bestFit="1" customWidth="1"/>
    <col min="3097" max="3097" width="7.5703125" bestFit="1" customWidth="1"/>
    <col min="3098" max="3098" width="11" bestFit="1" customWidth="1"/>
    <col min="3329" max="3329" width="9.85546875" bestFit="1" customWidth="1"/>
    <col min="3330" max="3333" width="3" bestFit="1" customWidth="1"/>
    <col min="3334" max="3334" width="4" bestFit="1" customWidth="1"/>
    <col min="3335" max="3335" width="7.5703125" bestFit="1" customWidth="1"/>
    <col min="3336" max="3336" width="11" bestFit="1" customWidth="1"/>
    <col min="3338" max="3338" width="12.42578125" bestFit="1" customWidth="1"/>
    <col min="3339" max="3342" width="3" bestFit="1" customWidth="1"/>
    <col min="3343" max="3343" width="4" bestFit="1" customWidth="1"/>
    <col min="3344" max="3344" width="7.5703125" bestFit="1" customWidth="1"/>
    <col min="3345" max="3345" width="11" bestFit="1" customWidth="1"/>
    <col min="3346" max="3346" width="4" bestFit="1" customWidth="1"/>
    <col min="3347" max="3347" width="11" bestFit="1" customWidth="1"/>
    <col min="3348" max="3349" width="3" bestFit="1" customWidth="1"/>
    <col min="3350" max="3351" width="2" bestFit="1" customWidth="1"/>
    <col min="3352" max="3352" width="3" bestFit="1" customWidth="1"/>
    <col min="3353" max="3353" width="7.5703125" bestFit="1" customWidth="1"/>
    <col min="3354" max="3354" width="11" bestFit="1" customWidth="1"/>
    <col min="3585" max="3585" width="9.85546875" bestFit="1" customWidth="1"/>
    <col min="3586" max="3589" width="3" bestFit="1" customWidth="1"/>
    <col min="3590" max="3590" width="4" bestFit="1" customWidth="1"/>
    <col min="3591" max="3591" width="7.5703125" bestFit="1" customWidth="1"/>
    <col min="3592" max="3592" width="11" bestFit="1" customWidth="1"/>
    <col min="3594" max="3594" width="12.42578125" bestFit="1" customWidth="1"/>
    <col min="3595" max="3598" width="3" bestFit="1" customWidth="1"/>
    <col min="3599" max="3599" width="4" bestFit="1" customWidth="1"/>
    <col min="3600" max="3600" width="7.5703125" bestFit="1" customWidth="1"/>
    <col min="3601" max="3601" width="11" bestFit="1" customWidth="1"/>
    <col min="3602" max="3602" width="4" bestFit="1" customWidth="1"/>
    <col min="3603" max="3603" width="11" bestFit="1" customWidth="1"/>
    <col min="3604" max="3605" width="3" bestFit="1" customWidth="1"/>
    <col min="3606" max="3607" width="2" bestFit="1" customWidth="1"/>
    <col min="3608" max="3608" width="3" bestFit="1" customWidth="1"/>
    <col min="3609" max="3609" width="7.5703125" bestFit="1" customWidth="1"/>
    <col min="3610" max="3610" width="11" bestFit="1" customWidth="1"/>
    <col min="3841" max="3841" width="9.85546875" bestFit="1" customWidth="1"/>
    <col min="3842" max="3845" width="3" bestFit="1" customWidth="1"/>
    <col min="3846" max="3846" width="4" bestFit="1" customWidth="1"/>
    <col min="3847" max="3847" width="7.5703125" bestFit="1" customWidth="1"/>
    <col min="3848" max="3848" width="11" bestFit="1" customWidth="1"/>
    <col min="3850" max="3850" width="12.42578125" bestFit="1" customWidth="1"/>
    <col min="3851" max="3854" width="3" bestFit="1" customWidth="1"/>
    <col min="3855" max="3855" width="4" bestFit="1" customWidth="1"/>
    <col min="3856" max="3856" width="7.5703125" bestFit="1" customWidth="1"/>
    <col min="3857" max="3857" width="11" bestFit="1" customWidth="1"/>
    <col min="3858" max="3858" width="4" bestFit="1" customWidth="1"/>
    <col min="3859" max="3859" width="11" bestFit="1" customWidth="1"/>
    <col min="3860" max="3861" width="3" bestFit="1" customWidth="1"/>
    <col min="3862" max="3863" width="2" bestFit="1" customWidth="1"/>
    <col min="3864" max="3864" width="3" bestFit="1" customWidth="1"/>
    <col min="3865" max="3865" width="7.5703125" bestFit="1" customWidth="1"/>
    <col min="3866" max="3866" width="11" bestFit="1" customWidth="1"/>
    <col min="4097" max="4097" width="9.85546875" bestFit="1" customWidth="1"/>
    <col min="4098" max="4101" width="3" bestFit="1" customWidth="1"/>
    <col min="4102" max="4102" width="4" bestFit="1" customWidth="1"/>
    <col min="4103" max="4103" width="7.5703125" bestFit="1" customWidth="1"/>
    <col min="4104" max="4104" width="11" bestFit="1" customWidth="1"/>
    <col min="4106" max="4106" width="12.42578125" bestFit="1" customWidth="1"/>
    <col min="4107" max="4110" width="3" bestFit="1" customWidth="1"/>
    <col min="4111" max="4111" width="4" bestFit="1" customWidth="1"/>
    <col min="4112" max="4112" width="7.5703125" bestFit="1" customWidth="1"/>
    <col min="4113" max="4113" width="11" bestFit="1" customWidth="1"/>
    <col min="4114" max="4114" width="4" bestFit="1" customWidth="1"/>
    <col min="4115" max="4115" width="11" bestFit="1" customWidth="1"/>
    <col min="4116" max="4117" width="3" bestFit="1" customWidth="1"/>
    <col min="4118" max="4119" width="2" bestFit="1" customWidth="1"/>
    <col min="4120" max="4120" width="3" bestFit="1" customWidth="1"/>
    <col min="4121" max="4121" width="7.5703125" bestFit="1" customWidth="1"/>
    <col min="4122" max="4122" width="11" bestFit="1" customWidth="1"/>
    <col min="4353" max="4353" width="9.85546875" bestFit="1" customWidth="1"/>
    <col min="4354" max="4357" width="3" bestFit="1" customWidth="1"/>
    <col min="4358" max="4358" width="4" bestFit="1" customWidth="1"/>
    <col min="4359" max="4359" width="7.5703125" bestFit="1" customWidth="1"/>
    <col min="4360" max="4360" width="11" bestFit="1" customWidth="1"/>
    <col min="4362" max="4362" width="12.42578125" bestFit="1" customWidth="1"/>
    <col min="4363" max="4366" width="3" bestFit="1" customWidth="1"/>
    <col min="4367" max="4367" width="4" bestFit="1" customWidth="1"/>
    <col min="4368" max="4368" width="7.5703125" bestFit="1" customWidth="1"/>
    <col min="4369" max="4369" width="11" bestFit="1" customWidth="1"/>
    <col min="4370" max="4370" width="4" bestFit="1" customWidth="1"/>
    <col min="4371" max="4371" width="11" bestFit="1" customWidth="1"/>
    <col min="4372" max="4373" width="3" bestFit="1" customWidth="1"/>
    <col min="4374" max="4375" width="2" bestFit="1" customWidth="1"/>
    <col min="4376" max="4376" width="3" bestFit="1" customWidth="1"/>
    <col min="4377" max="4377" width="7.5703125" bestFit="1" customWidth="1"/>
    <col min="4378" max="4378" width="11" bestFit="1" customWidth="1"/>
    <col min="4609" max="4609" width="9.85546875" bestFit="1" customWidth="1"/>
    <col min="4610" max="4613" width="3" bestFit="1" customWidth="1"/>
    <col min="4614" max="4614" width="4" bestFit="1" customWidth="1"/>
    <col min="4615" max="4615" width="7.5703125" bestFit="1" customWidth="1"/>
    <col min="4616" max="4616" width="11" bestFit="1" customWidth="1"/>
    <col min="4618" max="4618" width="12.42578125" bestFit="1" customWidth="1"/>
    <col min="4619" max="4622" width="3" bestFit="1" customWidth="1"/>
    <col min="4623" max="4623" width="4" bestFit="1" customWidth="1"/>
    <col min="4624" max="4624" width="7.5703125" bestFit="1" customWidth="1"/>
    <col min="4625" max="4625" width="11" bestFit="1" customWidth="1"/>
    <col min="4626" max="4626" width="4" bestFit="1" customWidth="1"/>
    <col min="4627" max="4627" width="11" bestFit="1" customWidth="1"/>
    <col min="4628" max="4629" width="3" bestFit="1" customWidth="1"/>
    <col min="4630" max="4631" width="2" bestFit="1" customWidth="1"/>
    <col min="4632" max="4632" width="3" bestFit="1" customWidth="1"/>
    <col min="4633" max="4633" width="7.5703125" bestFit="1" customWidth="1"/>
    <col min="4634" max="4634" width="11" bestFit="1" customWidth="1"/>
    <col min="4865" max="4865" width="9.85546875" bestFit="1" customWidth="1"/>
    <col min="4866" max="4869" width="3" bestFit="1" customWidth="1"/>
    <col min="4870" max="4870" width="4" bestFit="1" customWidth="1"/>
    <col min="4871" max="4871" width="7.5703125" bestFit="1" customWidth="1"/>
    <col min="4872" max="4872" width="11" bestFit="1" customWidth="1"/>
    <col min="4874" max="4874" width="12.42578125" bestFit="1" customWidth="1"/>
    <col min="4875" max="4878" width="3" bestFit="1" customWidth="1"/>
    <col min="4879" max="4879" width="4" bestFit="1" customWidth="1"/>
    <col min="4880" max="4880" width="7.5703125" bestFit="1" customWidth="1"/>
    <col min="4881" max="4881" width="11" bestFit="1" customWidth="1"/>
    <col min="4882" max="4882" width="4" bestFit="1" customWidth="1"/>
    <col min="4883" max="4883" width="11" bestFit="1" customWidth="1"/>
    <col min="4884" max="4885" width="3" bestFit="1" customWidth="1"/>
    <col min="4886" max="4887" width="2" bestFit="1" customWidth="1"/>
    <col min="4888" max="4888" width="3" bestFit="1" customWidth="1"/>
    <col min="4889" max="4889" width="7.5703125" bestFit="1" customWidth="1"/>
    <col min="4890" max="4890" width="11" bestFit="1" customWidth="1"/>
    <col min="5121" max="5121" width="9.85546875" bestFit="1" customWidth="1"/>
    <col min="5122" max="5125" width="3" bestFit="1" customWidth="1"/>
    <col min="5126" max="5126" width="4" bestFit="1" customWidth="1"/>
    <col min="5127" max="5127" width="7.5703125" bestFit="1" customWidth="1"/>
    <col min="5128" max="5128" width="11" bestFit="1" customWidth="1"/>
    <col min="5130" max="5130" width="12.42578125" bestFit="1" customWidth="1"/>
    <col min="5131" max="5134" width="3" bestFit="1" customWidth="1"/>
    <col min="5135" max="5135" width="4" bestFit="1" customWidth="1"/>
    <col min="5136" max="5136" width="7.5703125" bestFit="1" customWidth="1"/>
    <col min="5137" max="5137" width="11" bestFit="1" customWidth="1"/>
    <col min="5138" max="5138" width="4" bestFit="1" customWidth="1"/>
    <col min="5139" max="5139" width="11" bestFit="1" customWidth="1"/>
    <col min="5140" max="5141" width="3" bestFit="1" customWidth="1"/>
    <col min="5142" max="5143" width="2" bestFit="1" customWidth="1"/>
    <col min="5144" max="5144" width="3" bestFit="1" customWidth="1"/>
    <col min="5145" max="5145" width="7.5703125" bestFit="1" customWidth="1"/>
    <col min="5146" max="5146" width="11" bestFit="1" customWidth="1"/>
    <col min="5377" max="5377" width="9.85546875" bestFit="1" customWidth="1"/>
    <col min="5378" max="5381" width="3" bestFit="1" customWidth="1"/>
    <col min="5382" max="5382" width="4" bestFit="1" customWidth="1"/>
    <col min="5383" max="5383" width="7.5703125" bestFit="1" customWidth="1"/>
    <col min="5384" max="5384" width="11" bestFit="1" customWidth="1"/>
    <col min="5386" max="5386" width="12.42578125" bestFit="1" customWidth="1"/>
    <col min="5387" max="5390" width="3" bestFit="1" customWidth="1"/>
    <col min="5391" max="5391" width="4" bestFit="1" customWidth="1"/>
    <col min="5392" max="5392" width="7.5703125" bestFit="1" customWidth="1"/>
    <col min="5393" max="5393" width="11" bestFit="1" customWidth="1"/>
    <col min="5394" max="5394" width="4" bestFit="1" customWidth="1"/>
    <col min="5395" max="5395" width="11" bestFit="1" customWidth="1"/>
    <col min="5396" max="5397" width="3" bestFit="1" customWidth="1"/>
    <col min="5398" max="5399" width="2" bestFit="1" customWidth="1"/>
    <col min="5400" max="5400" width="3" bestFit="1" customWidth="1"/>
    <col min="5401" max="5401" width="7.5703125" bestFit="1" customWidth="1"/>
    <col min="5402" max="5402" width="11" bestFit="1" customWidth="1"/>
    <col min="5633" max="5633" width="9.85546875" bestFit="1" customWidth="1"/>
    <col min="5634" max="5637" width="3" bestFit="1" customWidth="1"/>
    <col min="5638" max="5638" width="4" bestFit="1" customWidth="1"/>
    <col min="5639" max="5639" width="7.5703125" bestFit="1" customWidth="1"/>
    <col min="5640" max="5640" width="11" bestFit="1" customWidth="1"/>
    <col min="5642" max="5642" width="12.42578125" bestFit="1" customWidth="1"/>
    <col min="5643" max="5646" width="3" bestFit="1" customWidth="1"/>
    <col min="5647" max="5647" width="4" bestFit="1" customWidth="1"/>
    <col min="5648" max="5648" width="7.5703125" bestFit="1" customWidth="1"/>
    <col min="5649" max="5649" width="11" bestFit="1" customWidth="1"/>
    <col min="5650" max="5650" width="4" bestFit="1" customWidth="1"/>
    <col min="5651" max="5651" width="11" bestFit="1" customWidth="1"/>
    <col min="5652" max="5653" width="3" bestFit="1" customWidth="1"/>
    <col min="5654" max="5655" width="2" bestFit="1" customWidth="1"/>
    <col min="5656" max="5656" width="3" bestFit="1" customWidth="1"/>
    <col min="5657" max="5657" width="7.5703125" bestFit="1" customWidth="1"/>
    <col min="5658" max="5658" width="11" bestFit="1" customWidth="1"/>
    <col min="5889" max="5889" width="9.85546875" bestFit="1" customWidth="1"/>
    <col min="5890" max="5893" width="3" bestFit="1" customWidth="1"/>
    <col min="5894" max="5894" width="4" bestFit="1" customWidth="1"/>
    <col min="5895" max="5895" width="7.5703125" bestFit="1" customWidth="1"/>
    <col min="5896" max="5896" width="11" bestFit="1" customWidth="1"/>
    <col min="5898" max="5898" width="12.42578125" bestFit="1" customWidth="1"/>
    <col min="5899" max="5902" width="3" bestFit="1" customWidth="1"/>
    <col min="5903" max="5903" width="4" bestFit="1" customWidth="1"/>
    <col min="5904" max="5904" width="7.5703125" bestFit="1" customWidth="1"/>
    <col min="5905" max="5905" width="11" bestFit="1" customWidth="1"/>
    <col min="5906" max="5906" width="4" bestFit="1" customWidth="1"/>
    <col min="5907" max="5907" width="11" bestFit="1" customWidth="1"/>
    <col min="5908" max="5909" width="3" bestFit="1" customWidth="1"/>
    <col min="5910" max="5911" width="2" bestFit="1" customWidth="1"/>
    <col min="5912" max="5912" width="3" bestFit="1" customWidth="1"/>
    <col min="5913" max="5913" width="7.5703125" bestFit="1" customWidth="1"/>
    <col min="5914" max="5914" width="11" bestFit="1" customWidth="1"/>
    <col min="6145" max="6145" width="9.85546875" bestFit="1" customWidth="1"/>
    <col min="6146" max="6149" width="3" bestFit="1" customWidth="1"/>
    <col min="6150" max="6150" width="4" bestFit="1" customWidth="1"/>
    <col min="6151" max="6151" width="7.5703125" bestFit="1" customWidth="1"/>
    <col min="6152" max="6152" width="11" bestFit="1" customWidth="1"/>
    <col min="6154" max="6154" width="12.42578125" bestFit="1" customWidth="1"/>
    <col min="6155" max="6158" width="3" bestFit="1" customWidth="1"/>
    <col min="6159" max="6159" width="4" bestFit="1" customWidth="1"/>
    <col min="6160" max="6160" width="7.5703125" bestFit="1" customWidth="1"/>
    <col min="6161" max="6161" width="11" bestFit="1" customWidth="1"/>
    <col min="6162" max="6162" width="4" bestFit="1" customWidth="1"/>
    <col min="6163" max="6163" width="11" bestFit="1" customWidth="1"/>
    <col min="6164" max="6165" width="3" bestFit="1" customWidth="1"/>
    <col min="6166" max="6167" width="2" bestFit="1" customWidth="1"/>
    <col min="6168" max="6168" width="3" bestFit="1" customWidth="1"/>
    <col min="6169" max="6169" width="7.5703125" bestFit="1" customWidth="1"/>
    <col min="6170" max="6170" width="11" bestFit="1" customWidth="1"/>
    <col min="6401" max="6401" width="9.85546875" bestFit="1" customWidth="1"/>
    <col min="6402" max="6405" width="3" bestFit="1" customWidth="1"/>
    <col min="6406" max="6406" width="4" bestFit="1" customWidth="1"/>
    <col min="6407" max="6407" width="7.5703125" bestFit="1" customWidth="1"/>
    <col min="6408" max="6408" width="11" bestFit="1" customWidth="1"/>
    <col min="6410" max="6410" width="12.42578125" bestFit="1" customWidth="1"/>
    <col min="6411" max="6414" width="3" bestFit="1" customWidth="1"/>
    <col min="6415" max="6415" width="4" bestFit="1" customWidth="1"/>
    <col min="6416" max="6416" width="7.5703125" bestFit="1" customWidth="1"/>
    <col min="6417" max="6417" width="11" bestFit="1" customWidth="1"/>
    <col min="6418" max="6418" width="4" bestFit="1" customWidth="1"/>
    <col min="6419" max="6419" width="11" bestFit="1" customWidth="1"/>
    <col min="6420" max="6421" width="3" bestFit="1" customWidth="1"/>
    <col min="6422" max="6423" width="2" bestFit="1" customWidth="1"/>
    <col min="6424" max="6424" width="3" bestFit="1" customWidth="1"/>
    <col min="6425" max="6425" width="7.5703125" bestFit="1" customWidth="1"/>
    <col min="6426" max="6426" width="11" bestFit="1" customWidth="1"/>
    <col min="6657" max="6657" width="9.85546875" bestFit="1" customWidth="1"/>
    <col min="6658" max="6661" width="3" bestFit="1" customWidth="1"/>
    <col min="6662" max="6662" width="4" bestFit="1" customWidth="1"/>
    <col min="6663" max="6663" width="7.5703125" bestFit="1" customWidth="1"/>
    <col min="6664" max="6664" width="11" bestFit="1" customWidth="1"/>
    <col min="6666" max="6666" width="12.42578125" bestFit="1" customWidth="1"/>
    <col min="6667" max="6670" width="3" bestFit="1" customWidth="1"/>
    <col min="6671" max="6671" width="4" bestFit="1" customWidth="1"/>
    <col min="6672" max="6672" width="7.5703125" bestFit="1" customWidth="1"/>
    <col min="6673" max="6673" width="11" bestFit="1" customWidth="1"/>
    <col min="6674" max="6674" width="4" bestFit="1" customWidth="1"/>
    <col min="6675" max="6675" width="11" bestFit="1" customWidth="1"/>
    <col min="6676" max="6677" width="3" bestFit="1" customWidth="1"/>
    <col min="6678" max="6679" width="2" bestFit="1" customWidth="1"/>
    <col min="6680" max="6680" width="3" bestFit="1" customWidth="1"/>
    <col min="6681" max="6681" width="7.5703125" bestFit="1" customWidth="1"/>
    <col min="6682" max="6682" width="11" bestFit="1" customWidth="1"/>
    <col min="6913" max="6913" width="9.85546875" bestFit="1" customWidth="1"/>
    <col min="6914" max="6917" width="3" bestFit="1" customWidth="1"/>
    <col min="6918" max="6918" width="4" bestFit="1" customWidth="1"/>
    <col min="6919" max="6919" width="7.5703125" bestFit="1" customWidth="1"/>
    <col min="6920" max="6920" width="11" bestFit="1" customWidth="1"/>
    <col min="6922" max="6922" width="12.42578125" bestFit="1" customWidth="1"/>
    <col min="6923" max="6926" width="3" bestFit="1" customWidth="1"/>
    <col min="6927" max="6927" width="4" bestFit="1" customWidth="1"/>
    <col min="6928" max="6928" width="7.5703125" bestFit="1" customWidth="1"/>
    <col min="6929" max="6929" width="11" bestFit="1" customWidth="1"/>
    <col min="6930" max="6930" width="4" bestFit="1" customWidth="1"/>
    <col min="6931" max="6931" width="11" bestFit="1" customWidth="1"/>
    <col min="6932" max="6933" width="3" bestFit="1" customWidth="1"/>
    <col min="6934" max="6935" width="2" bestFit="1" customWidth="1"/>
    <col min="6936" max="6936" width="3" bestFit="1" customWidth="1"/>
    <col min="6937" max="6937" width="7.5703125" bestFit="1" customWidth="1"/>
    <col min="6938" max="6938" width="11" bestFit="1" customWidth="1"/>
    <col min="7169" max="7169" width="9.85546875" bestFit="1" customWidth="1"/>
    <col min="7170" max="7173" width="3" bestFit="1" customWidth="1"/>
    <col min="7174" max="7174" width="4" bestFit="1" customWidth="1"/>
    <col min="7175" max="7175" width="7.5703125" bestFit="1" customWidth="1"/>
    <col min="7176" max="7176" width="11" bestFit="1" customWidth="1"/>
    <col min="7178" max="7178" width="12.42578125" bestFit="1" customWidth="1"/>
    <col min="7179" max="7182" width="3" bestFit="1" customWidth="1"/>
    <col min="7183" max="7183" width="4" bestFit="1" customWidth="1"/>
    <col min="7184" max="7184" width="7.5703125" bestFit="1" customWidth="1"/>
    <col min="7185" max="7185" width="11" bestFit="1" customWidth="1"/>
    <col min="7186" max="7186" width="4" bestFit="1" customWidth="1"/>
    <col min="7187" max="7187" width="11" bestFit="1" customWidth="1"/>
    <col min="7188" max="7189" width="3" bestFit="1" customWidth="1"/>
    <col min="7190" max="7191" width="2" bestFit="1" customWidth="1"/>
    <col min="7192" max="7192" width="3" bestFit="1" customWidth="1"/>
    <col min="7193" max="7193" width="7.5703125" bestFit="1" customWidth="1"/>
    <col min="7194" max="7194" width="11" bestFit="1" customWidth="1"/>
    <col min="7425" max="7425" width="9.85546875" bestFit="1" customWidth="1"/>
    <col min="7426" max="7429" width="3" bestFit="1" customWidth="1"/>
    <col min="7430" max="7430" width="4" bestFit="1" customWidth="1"/>
    <col min="7431" max="7431" width="7.5703125" bestFit="1" customWidth="1"/>
    <col min="7432" max="7432" width="11" bestFit="1" customWidth="1"/>
    <col min="7434" max="7434" width="12.42578125" bestFit="1" customWidth="1"/>
    <col min="7435" max="7438" width="3" bestFit="1" customWidth="1"/>
    <col min="7439" max="7439" width="4" bestFit="1" customWidth="1"/>
    <col min="7440" max="7440" width="7.5703125" bestFit="1" customWidth="1"/>
    <col min="7441" max="7441" width="11" bestFit="1" customWidth="1"/>
    <col min="7442" max="7442" width="4" bestFit="1" customWidth="1"/>
    <col min="7443" max="7443" width="11" bestFit="1" customWidth="1"/>
    <col min="7444" max="7445" width="3" bestFit="1" customWidth="1"/>
    <col min="7446" max="7447" width="2" bestFit="1" customWidth="1"/>
    <col min="7448" max="7448" width="3" bestFit="1" customWidth="1"/>
    <col min="7449" max="7449" width="7.5703125" bestFit="1" customWidth="1"/>
    <col min="7450" max="7450" width="11" bestFit="1" customWidth="1"/>
    <col min="7681" max="7681" width="9.85546875" bestFit="1" customWidth="1"/>
    <col min="7682" max="7685" width="3" bestFit="1" customWidth="1"/>
    <col min="7686" max="7686" width="4" bestFit="1" customWidth="1"/>
    <col min="7687" max="7687" width="7.5703125" bestFit="1" customWidth="1"/>
    <col min="7688" max="7688" width="11" bestFit="1" customWidth="1"/>
    <col min="7690" max="7690" width="12.42578125" bestFit="1" customWidth="1"/>
    <col min="7691" max="7694" width="3" bestFit="1" customWidth="1"/>
    <col min="7695" max="7695" width="4" bestFit="1" customWidth="1"/>
    <col min="7696" max="7696" width="7.5703125" bestFit="1" customWidth="1"/>
    <col min="7697" max="7697" width="11" bestFit="1" customWidth="1"/>
    <col min="7698" max="7698" width="4" bestFit="1" customWidth="1"/>
    <col min="7699" max="7699" width="11" bestFit="1" customWidth="1"/>
    <col min="7700" max="7701" width="3" bestFit="1" customWidth="1"/>
    <col min="7702" max="7703" width="2" bestFit="1" customWidth="1"/>
    <col min="7704" max="7704" width="3" bestFit="1" customWidth="1"/>
    <col min="7705" max="7705" width="7.5703125" bestFit="1" customWidth="1"/>
    <col min="7706" max="7706" width="11" bestFit="1" customWidth="1"/>
    <col min="7937" max="7937" width="9.85546875" bestFit="1" customWidth="1"/>
    <col min="7938" max="7941" width="3" bestFit="1" customWidth="1"/>
    <col min="7942" max="7942" width="4" bestFit="1" customWidth="1"/>
    <col min="7943" max="7943" width="7.5703125" bestFit="1" customWidth="1"/>
    <col min="7944" max="7944" width="11" bestFit="1" customWidth="1"/>
    <col min="7946" max="7946" width="12.42578125" bestFit="1" customWidth="1"/>
    <col min="7947" max="7950" width="3" bestFit="1" customWidth="1"/>
    <col min="7951" max="7951" width="4" bestFit="1" customWidth="1"/>
    <col min="7952" max="7952" width="7.5703125" bestFit="1" customWidth="1"/>
    <col min="7953" max="7953" width="11" bestFit="1" customWidth="1"/>
    <col min="7954" max="7954" width="4" bestFit="1" customWidth="1"/>
    <col min="7955" max="7955" width="11" bestFit="1" customWidth="1"/>
    <col min="7956" max="7957" width="3" bestFit="1" customWidth="1"/>
    <col min="7958" max="7959" width="2" bestFit="1" customWidth="1"/>
    <col min="7960" max="7960" width="3" bestFit="1" customWidth="1"/>
    <col min="7961" max="7961" width="7.5703125" bestFit="1" customWidth="1"/>
    <col min="7962" max="7962" width="11" bestFit="1" customWidth="1"/>
    <col min="8193" max="8193" width="9.85546875" bestFit="1" customWidth="1"/>
    <col min="8194" max="8197" width="3" bestFit="1" customWidth="1"/>
    <col min="8198" max="8198" width="4" bestFit="1" customWidth="1"/>
    <col min="8199" max="8199" width="7.5703125" bestFit="1" customWidth="1"/>
    <col min="8200" max="8200" width="11" bestFit="1" customWidth="1"/>
    <col min="8202" max="8202" width="12.42578125" bestFit="1" customWidth="1"/>
    <col min="8203" max="8206" width="3" bestFit="1" customWidth="1"/>
    <col min="8207" max="8207" width="4" bestFit="1" customWidth="1"/>
    <col min="8208" max="8208" width="7.5703125" bestFit="1" customWidth="1"/>
    <col min="8209" max="8209" width="11" bestFit="1" customWidth="1"/>
    <col min="8210" max="8210" width="4" bestFit="1" customWidth="1"/>
    <col min="8211" max="8211" width="11" bestFit="1" customWidth="1"/>
    <col min="8212" max="8213" width="3" bestFit="1" customWidth="1"/>
    <col min="8214" max="8215" width="2" bestFit="1" customWidth="1"/>
    <col min="8216" max="8216" width="3" bestFit="1" customWidth="1"/>
    <col min="8217" max="8217" width="7.5703125" bestFit="1" customWidth="1"/>
    <col min="8218" max="8218" width="11" bestFit="1" customWidth="1"/>
    <col min="8449" max="8449" width="9.85546875" bestFit="1" customWidth="1"/>
    <col min="8450" max="8453" width="3" bestFit="1" customWidth="1"/>
    <col min="8454" max="8454" width="4" bestFit="1" customWidth="1"/>
    <col min="8455" max="8455" width="7.5703125" bestFit="1" customWidth="1"/>
    <col min="8456" max="8456" width="11" bestFit="1" customWidth="1"/>
    <col min="8458" max="8458" width="12.42578125" bestFit="1" customWidth="1"/>
    <col min="8459" max="8462" width="3" bestFit="1" customWidth="1"/>
    <col min="8463" max="8463" width="4" bestFit="1" customWidth="1"/>
    <col min="8464" max="8464" width="7.5703125" bestFit="1" customWidth="1"/>
    <col min="8465" max="8465" width="11" bestFit="1" customWidth="1"/>
    <col min="8466" max="8466" width="4" bestFit="1" customWidth="1"/>
    <col min="8467" max="8467" width="11" bestFit="1" customWidth="1"/>
    <col min="8468" max="8469" width="3" bestFit="1" customWidth="1"/>
    <col min="8470" max="8471" width="2" bestFit="1" customWidth="1"/>
    <col min="8472" max="8472" width="3" bestFit="1" customWidth="1"/>
    <col min="8473" max="8473" width="7.5703125" bestFit="1" customWidth="1"/>
    <col min="8474" max="8474" width="11" bestFit="1" customWidth="1"/>
    <col min="8705" max="8705" width="9.85546875" bestFit="1" customWidth="1"/>
    <col min="8706" max="8709" width="3" bestFit="1" customWidth="1"/>
    <col min="8710" max="8710" width="4" bestFit="1" customWidth="1"/>
    <col min="8711" max="8711" width="7.5703125" bestFit="1" customWidth="1"/>
    <col min="8712" max="8712" width="11" bestFit="1" customWidth="1"/>
    <col min="8714" max="8714" width="12.42578125" bestFit="1" customWidth="1"/>
    <col min="8715" max="8718" width="3" bestFit="1" customWidth="1"/>
    <col min="8719" max="8719" width="4" bestFit="1" customWidth="1"/>
    <col min="8720" max="8720" width="7.5703125" bestFit="1" customWidth="1"/>
    <col min="8721" max="8721" width="11" bestFit="1" customWidth="1"/>
    <col min="8722" max="8722" width="4" bestFit="1" customWidth="1"/>
    <col min="8723" max="8723" width="11" bestFit="1" customWidth="1"/>
    <col min="8724" max="8725" width="3" bestFit="1" customWidth="1"/>
    <col min="8726" max="8727" width="2" bestFit="1" customWidth="1"/>
    <col min="8728" max="8728" width="3" bestFit="1" customWidth="1"/>
    <col min="8729" max="8729" width="7.5703125" bestFit="1" customWidth="1"/>
    <col min="8730" max="8730" width="11" bestFit="1" customWidth="1"/>
    <col min="8961" max="8961" width="9.85546875" bestFit="1" customWidth="1"/>
    <col min="8962" max="8965" width="3" bestFit="1" customWidth="1"/>
    <col min="8966" max="8966" width="4" bestFit="1" customWidth="1"/>
    <col min="8967" max="8967" width="7.5703125" bestFit="1" customWidth="1"/>
    <col min="8968" max="8968" width="11" bestFit="1" customWidth="1"/>
    <col min="8970" max="8970" width="12.42578125" bestFit="1" customWidth="1"/>
    <col min="8971" max="8974" width="3" bestFit="1" customWidth="1"/>
    <col min="8975" max="8975" width="4" bestFit="1" customWidth="1"/>
    <col min="8976" max="8976" width="7.5703125" bestFit="1" customWidth="1"/>
    <col min="8977" max="8977" width="11" bestFit="1" customWidth="1"/>
    <col min="8978" max="8978" width="4" bestFit="1" customWidth="1"/>
    <col min="8979" max="8979" width="11" bestFit="1" customWidth="1"/>
    <col min="8980" max="8981" width="3" bestFit="1" customWidth="1"/>
    <col min="8982" max="8983" width="2" bestFit="1" customWidth="1"/>
    <col min="8984" max="8984" width="3" bestFit="1" customWidth="1"/>
    <col min="8985" max="8985" width="7.5703125" bestFit="1" customWidth="1"/>
    <col min="8986" max="8986" width="11" bestFit="1" customWidth="1"/>
    <col min="9217" max="9217" width="9.85546875" bestFit="1" customWidth="1"/>
    <col min="9218" max="9221" width="3" bestFit="1" customWidth="1"/>
    <col min="9222" max="9222" width="4" bestFit="1" customWidth="1"/>
    <col min="9223" max="9223" width="7.5703125" bestFit="1" customWidth="1"/>
    <col min="9224" max="9224" width="11" bestFit="1" customWidth="1"/>
    <col min="9226" max="9226" width="12.42578125" bestFit="1" customWidth="1"/>
    <col min="9227" max="9230" width="3" bestFit="1" customWidth="1"/>
    <col min="9231" max="9231" width="4" bestFit="1" customWidth="1"/>
    <col min="9232" max="9232" width="7.5703125" bestFit="1" customWidth="1"/>
    <col min="9233" max="9233" width="11" bestFit="1" customWidth="1"/>
    <col min="9234" max="9234" width="4" bestFit="1" customWidth="1"/>
    <col min="9235" max="9235" width="11" bestFit="1" customWidth="1"/>
    <col min="9236" max="9237" width="3" bestFit="1" customWidth="1"/>
    <col min="9238" max="9239" width="2" bestFit="1" customWidth="1"/>
    <col min="9240" max="9240" width="3" bestFit="1" customWidth="1"/>
    <col min="9241" max="9241" width="7.5703125" bestFit="1" customWidth="1"/>
    <col min="9242" max="9242" width="11" bestFit="1" customWidth="1"/>
    <col min="9473" max="9473" width="9.85546875" bestFit="1" customWidth="1"/>
    <col min="9474" max="9477" width="3" bestFit="1" customWidth="1"/>
    <col min="9478" max="9478" width="4" bestFit="1" customWidth="1"/>
    <col min="9479" max="9479" width="7.5703125" bestFit="1" customWidth="1"/>
    <col min="9480" max="9480" width="11" bestFit="1" customWidth="1"/>
    <col min="9482" max="9482" width="12.42578125" bestFit="1" customWidth="1"/>
    <col min="9483" max="9486" width="3" bestFit="1" customWidth="1"/>
    <col min="9487" max="9487" width="4" bestFit="1" customWidth="1"/>
    <col min="9488" max="9488" width="7.5703125" bestFit="1" customWidth="1"/>
    <col min="9489" max="9489" width="11" bestFit="1" customWidth="1"/>
    <col min="9490" max="9490" width="4" bestFit="1" customWidth="1"/>
    <col min="9491" max="9491" width="11" bestFit="1" customWidth="1"/>
    <col min="9492" max="9493" width="3" bestFit="1" customWidth="1"/>
    <col min="9494" max="9495" width="2" bestFit="1" customWidth="1"/>
    <col min="9496" max="9496" width="3" bestFit="1" customWidth="1"/>
    <col min="9497" max="9497" width="7.5703125" bestFit="1" customWidth="1"/>
    <col min="9498" max="9498" width="11" bestFit="1" customWidth="1"/>
    <col min="9729" max="9729" width="9.85546875" bestFit="1" customWidth="1"/>
    <col min="9730" max="9733" width="3" bestFit="1" customWidth="1"/>
    <col min="9734" max="9734" width="4" bestFit="1" customWidth="1"/>
    <col min="9735" max="9735" width="7.5703125" bestFit="1" customWidth="1"/>
    <col min="9736" max="9736" width="11" bestFit="1" customWidth="1"/>
    <col min="9738" max="9738" width="12.42578125" bestFit="1" customWidth="1"/>
    <col min="9739" max="9742" width="3" bestFit="1" customWidth="1"/>
    <col min="9743" max="9743" width="4" bestFit="1" customWidth="1"/>
    <col min="9744" max="9744" width="7.5703125" bestFit="1" customWidth="1"/>
    <col min="9745" max="9745" width="11" bestFit="1" customWidth="1"/>
    <col min="9746" max="9746" width="4" bestFit="1" customWidth="1"/>
    <col min="9747" max="9747" width="11" bestFit="1" customWidth="1"/>
    <col min="9748" max="9749" width="3" bestFit="1" customWidth="1"/>
    <col min="9750" max="9751" width="2" bestFit="1" customWidth="1"/>
    <col min="9752" max="9752" width="3" bestFit="1" customWidth="1"/>
    <col min="9753" max="9753" width="7.5703125" bestFit="1" customWidth="1"/>
    <col min="9754" max="9754" width="11" bestFit="1" customWidth="1"/>
    <col min="9985" max="9985" width="9.85546875" bestFit="1" customWidth="1"/>
    <col min="9986" max="9989" width="3" bestFit="1" customWidth="1"/>
    <col min="9990" max="9990" width="4" bestFit="1" customWidth="1"/>
    <col min="9991" max="9991" width="7.5703125" bestFit="1" customWidth="1"/>
    <col min="9992" max="9992" width="11" bestFit="1" customWidth="1"/>
    <col min="9994" max="9994" width="12.42578125" bestFit="1" customWidth="1"/>
    <col min="9995" max="9998" width="3" bestFit="1" customWidth="1"/>
    <col min="9999" max="9999" width="4" bestFit="1" customWidth="1"/>
    <col min="10000" max="10000" width="7.5703125" bestFit="1" customWidth="1"/>
    <col min="10001" max="10001" width="11" bestFit="1" customWidth="1"/>
    <col min="10002" max="10002" width="4" bestFit="1" customWidth="1"/>
    <col min="10003" max="10003" width="11" bestFit="1" customWidth="1"/>
    <col min="10004" max="10005" width="3" bestFit="1" customWidth="1"/>
    <col min="10006" max="10007" width="2" bestFit="1" customWidth="1"/>
    <col min="10008" max="10008" width="3" bestFit="1" customWidth="1"/>
    <col min="10009" max="10009" width="7.5703125" bestFit="1" customWidth="1"/>
    <col min="10010" max="10010" width="11" bestFit="1" customWidth="1"/>
    <col min="10241" max="10241" width="9.85546875" bestFit="1" customWidth="1"/>
    <col min="10242" max="10245" width="3" bestFit="1" customWidth="1"/>
    <col min="10246" max="10246" width="4" bestFit="1" customWidth="1"/>
    <col min="10247" max="10247" width="7.5703125" bestFit="1" customWidth="1"/>
    <col min="10248" max="10248" width="11" bestFit="1" customWidth="1"/>
    <col min="10250" max="10250" width="12.42578125" bestFit="1" customWidth="1"/>
    <col min="10251" max="10254" width="3" bestFit="1" customWidth="1"/>
    <col min="10255" max="10255" width="4" bestFit="1" customWidth="1"/>
    <col min="10256" max="10256" width="7.5703125" bestFit="1" customWidth="1"/>
    <col min="10257" max="10257" width="11" bestFit="1" customWidth="1"/>
    <col min="10258" max="10258" width="4" bestFit="1" customWidth="1"/>
    <col min="10259" max="10259" width="11" bestFit="1" customWidth="1"/>
    <col min="10260" max="10261" width="3" bestFit="1" customWidth="1"/>
    <col min="10262" max="10263" width="2" bestFit="1" customWidth="1"/>
    <col min="10264" max="10264" width="3" bestFit="1" customWidth="1"/>
    <col min="10265" max="10265" width="7.5703125" bestFit="1" customWidth="1"/>
    <col min="10266" max="10266" width="11" bestFit="1" customWidth="1"/>
    <col min="10497" max="10497" width="9.85546875" bestFit="1" customWidth="1"/>
    <col min="10498" max="10501" width="3" bestFit="1" customWidth="1"/>
    <col min="10502" max="10502" width="4" bestFit="1" customWidth="1"/>
    <col min="10503" max="10503" width="7.5703125" bestFit="1" customWidth="1"/>
    <col min="10504" max="10504" width="11" bestFit="1" customWidth="1"/>
    <col min="10506" max="10506" width="12.42578125" bestFit="1" customWidth="1"/>
    <col min="10507" max="10510" width="3" bestFit="1" customWidth="1"/>
    <col min="10511" max="10511" width="4" bestFit="1" customWidth="1"/>
    <col min="10512" max="10512" width="7.5703125" bestFit="1" customWidth="1"/>
    <col min="10513" max="10513" width="11" bestFit="1" customWidth="1"/>
    <col min="10514" max="10514" width="4" bestFit="1" customWidth="1"/>
    <col min="10515" max="10515" width="11" bestFit="1" customWidth="1"/>
    <col min="10516" max="10517" width="3" bestFit="1" customWidth="1"/>
    <col min="10518" max="10519" width="2" bestFit="1" customWidth="1"/>
    <col min="10520" max="10520" width="3" bestFit="1" customWidth="1"/>
    <col min="10521" max="10521" width="7.5703125" bestFit="1" customWidth="1"/>
    <col min="10522" max="10522" width="11" bestFit="1" customWidth="1"/>
    <col min="10753" max="10753" width="9.85546875" bestFit="1" customWidth="1"/>
    <col min="10754" max="10757" width="3" bestFit="1" customWidth="1"/>
    <col min="10758" max="10758" width="4" bestFit="1" customWidth="1"/>
    <col min="10759" max="10759" width="7.5703125" bestFit="1" customWidth="1"/>
    <col min="10760" max="10760" width="11" bestFit="1" customWidth="1"/>
    <col min="10762" max="10762" width="12.42578125" bestFit="1" customWidth="1"/>
    <col min="10763" max="10766" width="3" bestFit="1" customWidth="1"/>
    <col min="10767" max="10767" width="4" bestFit="1" customWidth="1"/>
    <col min="10768" max="10768" width="7.5703125" bestFit="1" customWidth="1"/>
    <col min="10769" max="10769" width="11" bestFit="1" customWidth="1"/>
    <col min="10770" max="10770" width="4" bestFit="1" customWidth="1"/>
    <col min="10771" max="10771" width="11" bestFit="1" customWidth="1"/>
    <col min="10772" max="10773" width="3" bestFit="1" customWidth="1"/>
    <col min="10774" max="10775" width="2" bestFit="1" customWidth="1"/>
    <col min="10776" max="10776" width="3" bestFit="1" customWidth="1"/>
    <col min="10777" max="10777" width="7.5703125" bestFit="1" customWidth="1"/>
    <col min="10778" max="10778" width="11" bestFit="1" customWidth="1"/>
    <col min="11009" max="11009" width="9.85546875" bestFit="1" customWidth="1"/>
    <col min="11010" max="11013" width="3" bestFit="1" customWidth="1"/>
    <col min="11014" max="11014" width="4" bestFit="1" customWidth="1"/>
    <col min="11015" max="11015" width="7.5703125" bestFit="1" customWidth="1"/>
    <col min="11016" max="11016" width="11" bestFit="1" customWidth="1"/>
    <col min="11018" max="11018" width="12.42578125" bestFit="1" customWidth="1"/>
    <col min="11019" max="11022" width="3" bestFit="1" customWidth="1"/>
    <col min="11023" max="11023" width="4" bestFit="1" customWidth="1"/>
    <col min="11024" max="11024" width="7.5703125" bestFit="1" customWidth="1"/>
    <col min="11025" max="11025" width="11" bestFit="1" customWidth="1"/>
    <col min="11026" max="11026" width="4" bestFit="1" customWidth="1"/>
    <col min="11027" max="11027" width="11" bestFit="1" customWidth="1"/>
    <col min="11028" max="11029" width="3" bestFit="1" customWidth="1"/>
    <col min="11030" max="11031" width="2" bestFit="1" customWidth="1"/>
    <col min="11032" max="11032" width="3" bestFit="1" customWidth="1"/>
    <col min="11033" max="11033" width="7.5703125" bestFit="1" customWidth="1"/>
    <col min="11034" max="11034" width="11" bestFit="1" customWidth="1"/>
    <col min="11265" max="11265" width="9.85546875" bestFit="1" customWidth="1"/>
    <col min="11266" max="11269" width="3" bestFit="1" customWidth="1"/>
    <col min="11270" max="11270" width="4" bestFit="1" customWidth="1"/>
    <col min="11271" max="11271" width="7.5703125" bestFit="1" customWidth="1"/>
    <col min="11272" max="11272" width="11" bestFit="1" customWidth="1"/>
    <col min="11274" max="11274" width="12.42578125" bestFit="1" customWidth="1"/>
    <col min="11275" max="11278" width="3" bestFit="1" customWidth="1"/>
    <col min="11279" max="11279" width="4" bestFit="1" customWidth="1"/>
    <col min="11280" max="11280" width="7.5703125" bestFit="1" customWidth="1"/>
    <col min="11281" max="11281" width="11" bestFit="1" customWidth="1"/>
    <col min="11282" max="11282" width="4" bestFit="1" customWidth="1"/>
    <col min="11283" max="11283" width="11" bestFit="1" customWidth="1"/>
    <col min="11284" max="11285" width="3" bestFit="1" customWidth="1"/>
    <col min="11286" max="11287" width="2" bestFit="1" customWidth="1"/>
    <col min="11288" max="11288" width="3" bestFit="1" customWidth="1"/>
    <col min="11289" max="11289" width="7.5703125" bestFit="1" customWidth="1"/>
    <col min="11290" max="11290" width="11" bestFit="1" customWidth="1"/>
    <col min="11521" max="11521" width="9.85546875" bestFit="1" customWidth="1"/>
    <col min="11522" max="11525" width="3" bestFit="1" customWidth="1"/>
    <col min="11526" max="11526" width="4" bestFit="1" customWidth="1"/>
    <col min="11527" max="11527" width="7.5703125" bestFit="1" customWidth="1"/>
    <col min="11528" max="11528" width="11" bestFit="1" customWidth="1"/>
    <col min="11530" max="11530" width="12.42578125" bestFit="1" customWidth="1"/>
    <col min="11531" max="11534" width="3" bestFit="1" customWidth="1"/>
    <col min="11535" max="11535" width="4" bestFit="1" customWidth="1"/>
    <col min="11536" max="11536" width="7.5703125" bestFit="1" customWidth="1"/>
    <col min="11537" max="11537" width="11" bestFit="1" customWidth="1"/>
    <col min="11538" max="11538" width="4" bestFit="1" customWidth="1"/>
    <col min="11539" max="11539" width="11" bestFit="1" customWidth="1"/>
    <col min="11540" max="11541" width="3" bestFit="1" customWidth="1"/>
    <col min="11542" max="11543" width="2" bestFit="1" customWidth="1"/>
    <col min="11544" max="11544" width="3" bestFit="1" customWidth="1"/>
    <col min="11545" max="11545" width="7.5703125" bestFit="1" customWidth="1"/>
    <col min="11546" max="11546" width="11" bestFit="1" customWidth="1"/>
    <col min="11777" max="11777" width="9.85546875" bestFit="1" customWidth="1"/>
    <col min="11778" max="11781" width="3" bestFit="1" customWidth="1"/>
    <col min="11782" max="11782" width="4" bestFit="1" customWidth="1"/>
    <col min="11783" max="11783" width="7.5703125" bestFit="1" customWidth="1"/>
    <col min="11784" max="11784" width="11" bestFit="1" customWidth="1"/>
    <col min="11786" max="11786" width="12.42578125" bestFit="1" customWidth="1"/>
    <col min="11787" max="11790" width="3" bestFit="1" customWidth="1"/>
    <col min="11791" max="11791" width="4" bestFit="1" customWidth="1"/>
    <col min="11792" max="11792" width="7.5703125" bestFit="1" customWidth="1"/>
    <col min="11793" max="11793" width="11" bestFit="1" customWidth="1"/>
    <col min="11794" max="11794" width="4" bestFit="1" customWidth="1"/>
    <col min="11795" max="11795" width="11" bestFit="1" customWidth="1"/>
    <col min="11796" max="11797" width="3" bestFit="1" customWidth="1"/>
    <col min="11798" max="11799" width="2" bestFit="1" customWidth="1"/>
    <col min="11800" max="11800" width="3" bestFit="1" customWidth="1"/>
    <col min="11801" max="11801" width="7.5703125" bestFit="1" customWidth="1"/>
    <col min="11802" max="11802" width="11" bestFit="1" customWidth="1"/>
    <col min="12033" max="12033" width="9.85546875" bestFit="1" customWidth="1"/>
    <col min="12034" max="12037" width="3" bestFit="1" customWidth="1"/>
    <col min="12038" max="12038" width="4" bestFit="1" customWidth="1"/>
    <col min="12039" max="12039" width="7.5703125" bestFit="1" customWidth="1"/>
    <col min="12040" max="12040" width="11" bestFit="1" customWidth="1"/>
    <col min="12042" max="12042" width="12.42578125" bestFit="1" customWidth="1"/>
    <col min="12043" max="12046" width="3" bestFit="1" customWidth="1"/>
    <col min="12047" max="12047" width="4" bestFit="1" customWidth="1"/>
    <col min="12048" max="12048" width="7.5703125" bestFit="1" customWidth="1"/>
    <col min="12049" max="12049" width="11" bestFit="1" customWidth="1"/>
    <col min="12050" max="12050" width="4" bestFit="1" customWidth="1"/>
    <col min="12051" max="12051" width="11" bestFit="1" customWidth="1"/>
    <col min="12052" max="12053" width="3" bestFit="1" customWidth="1"/>
    <col min="12054" max="12055" width="2" bestFit="1" customWidth="1"/>
    <col min="12056" max="12056" width="3" bestFit="1" customWidth="1"/>
    <col min="12057" max="12057" width="7.5703125" bestFit="1" customWidth="1"/>
    <col min="12058" max="12058" width="11" bestFit="1" customWidth="1"/>
    <col min="12289" max="12289" width="9.85546875" bestFit="1" customWidth="1"/>
    <col min="12290" max="12293" width="3" bestFit="1" customWidth="1"/>
    <col min="12294" max="12294" width="4" bestFit="1" customWidth="1"/>
    <col min="12295" max="12295" width="7.5703125" bestFit="1" customWidth="1"/>
    <col min="12296" max="12296" width="11" bestFit="1" customWidth="1"/>
    <col min="12298" max="12298" width="12.42578125" bestFit="1" customWidth="1"/>
    <col min="12299" max="12302" width="3" bestFit="1" customWidth="1"/>
    <col min="12303" max="12303" width="4" bestFit="1" customWidth="1"/>
    <col min="12304" max="12304" width="7.5703125" bestFit="1" customWidth="1"/>
    <col min="12305" max="12305" width="11" bestFit="1" customWidth="1"/>
    <col min="12306" max="12306" width="4" bestFit="1" customWidth="1"/>
    <col min="12307" max="12307" width="11" bestFit="1" customWidth="1"/>
    <col min="12308" max="12309" width="3" bestFit="1" customWidth="1"/>
    <col min="12310" max="12311" width="2" bestFit="1" customWidth="1"/>
    <col min="12312" max="12312" width="3" bestFit="1" customWidth="1"/>
    <col min="12313" max="12313" width="7.5703125" bestFit="1" customWidth="1"/>
    <col min="12314" max="12314" width="11" bestFit="1" customWidth="1"/>
    <col min="12545" max="12545" width="9.85546875" bestFit="1" customWidth="1"/>
    <col min="12546" max="12549" width="3" bestFit="1" customWidth="1"/>
    <col min="12550" max="12550" width="4" bestFit="1" customWidth="1"/>
    <col min="12551" max="12551" width="7.5703125" bestFit="1" customWidth="1"/>
    <col min="12552" max="12552" width="11" bestFit="1" customWidth="1"/>
    <col min="12554" max="12554" width="12.42578125" bestFit="1" customWidth="1"/>
    <col min="12555" max="12558" width="3" bestFit="1" customWidth="1"/>
    <col min="12559" max="12559" width="4" bestFit="1" customWidth="1"/>
    <col min="12560" max="12560" width="7.5703125" bestFit="1" customWidth="1"/>
    <col min="12561" max="12561" width="11" bestFit="1" customWidth="1"/>
    <col min="12562" max="12562" width="4" bestFit="1" customWidth="1"/>
    <col min="12563" max="12563" width="11" bestFit="1" customWidth="1"/>
    <col min="12564" max="12565" width="3" bestFit="1" customWidth="1"/>
    <col min="12566" max="12567" width="2" bestFit="1" customWidth="1"/>
    <col min="12568" max="12568" width="3" bestFit="1" customWidth="1"/>
    <col min="12569" max="12569" width="7.5703125" bestFit="1" customWidth="1"/>
    <col min="12570" max="12570" width="11" bestFit="1" customWidth="1"/>
    <col min="12801" max="12801" width="9.85546875" bestFit="1" customWidth="1"/>
    <col min="12802" max="12805" width="3" bestFit="1" customWidth="1"/>
    <col min="12806" max="12806" width="4" bestFit="1" customWidth="1"/>
    <col min="12807" max="12807" width="7.5703125" bestFit="1" customWidth="1"/>
    <col min="12808" max="12808" width="11" bestFit="1" customWidth="1"/>
    <col min="12810" max="12810" width="12.42578125" bestFit="1" customWidth="1"/>
    <col min="12811" max="12814" width="3" bestFit="1" customWidth="1"/>
    <col min="12815" max="12815" width="4" bestFit="1" customWidth="1"/>
    <col min="12816" max="12816" width="7.5703125" bestFit="1" customWidth="1"/>
    <col min="12817" max="12817" width="11" bestFit="1" customWidth="1"/>
    <col min="12818" max="12818" width="4" bestFit="1" customWidth="1"/>
    <col min="12819" max="12819" width="11" bestFit="1" customWidth="1"/>
    <col min="12820" max="12821" width="3" bestFit="1" customWidth="1"/>
    <col min="12822" max="12823" width="2" bestFit="1" customWidth="1"/>
    <col min="12824" max="12824" width="3" bestFit="1" customWidth="1"/>
    <col min="12825" max="12825" width="7.5703125" bestFit="1" customWidth="1"/>
    <col min="12826" max="12826" width="11" bestFit="1" customWidth="1"/>
    <col min="13057" max="13057" width="9.85546875" bestFit="1" customWidth="1"/>
    <col min="13058" max="13061" width="3" bestFit="1" customWidth="1"/>
    <col min="13062" max="13062" width="4" bestFit="1" customWidth="1"/>
    <col min="13063" max="13063" width="7.5703125" bestFit="1" customWidth="1"/>
    <col min="13064" max="13064" width="11" bestFit="1" customWidth="1"/>
    <col min="13066" max="13066" width="12.42578125" bestFit="1" customWidth="1"/>
    <col min="13067" max="13070" width="3" bestFit="1" customWidth="1"/>
    <col min="13071" max="13071" width="4" bestFit="1" customWidth="1"/>
    <col min="13072" max="13072" width="7.5703125" bestFit="1" customWidth="1"/>
    <col min="13073" max="13073" width="11" bestFit="1" customWidth="1"/>
    <col min="13074" max="13074" width="4" bestFit="1" customWidth="1"/>
    <col min="13075" max="13075" width="11" bestFit="1" customWidth="1"/>
    <col min="13076" max="13077" width="3" bestFit="1" customWidth="1"/>
    <col min="13078" max="13079" width="2" bestFit="1" customWidth="1"/>
    <col min="13080" max="13080" width="3" bestFit="1" customWidth="1"/>
    <col min="13081" max="13081" width="7.5703125" bestFit="1" customWidth="1"/>
    <col min="13082" max="13082" width="11" bestFit="1" customWidth="1"/>
    <col min="13313" max="13313" width="9.85546875" bestFit="1" customWidth="1"/>
    <col min="13314" max="13317" width="3" bestFit="1" customWidth="1"/>
    <col min="13318" max="13318" width="4" bestFit="1" customWidth="1"/>
    <col min="13319" max="13319" width="7.5703125" bestFit="1" customWidth="1"/>
    <col min="13320" max="13320" width="11" bestFit="1" customWidth="1"/>
    <col min="13322" max="13322" width="12.42578125" bestFit="1" customWidth="1"/>
    <col min="13323" max="13326" width="3" bestFit="1" customWidth="1"/>
    <col min="13327" max="13327" width="4" bestFit="1" customWidth="1"/>
    <col min="13328" max="13328" width="7.5703125" bestFit="1" customWidth="1"/>
    <col min="13329" max="13329" width="11" bestFit="1" customWidth="1"/>
    <col min="13330" max="13330" width="4" bestFit="1" customWidth="1"/>
    <col min="13331" max="13331" width="11" bestFit="1" customWidth="1"/>
    <col min="13332" max="13333" width="3" bestFit="1" customWidth="1"/>
    <col min="13334" max="13335" width="2" bestFit="1" customWidth="1"/>
    <col min="13336" max="13336" width="3" bestFit="1" customWidth="1"/>
    <col min="13337" max="13337" width="7.5703125" bestFit="1" customWidth="1"/>
    <col min="13338" max="13338" width="11" bestFit="1" customWidth="1"/>
    <col min="13569" max="13569" width="9.85546875" bestFit="1" customWidth="1"/>
    <col min="13570" max="13573" width="3" bestFit="1" customWidth="1"/>
    <col min="13574" max="13574" width="4" bestFit="1" customWidth="1"/>
    <col min="13575" max="13575" width="7.5703125" bestFit="1" customWidth="1"/>
    <col min="13576" max="13576" width="11" bestFit="1" customWidth="1"/>
    <col min="13578" max="13578" width="12.42578125" bestFit="1" customWidth="1"/>
    <col min="13579" max="13582" width="3" bestFit="1" customWidth="1"/>
    <col min="13583" max="13583" width="4" bestFit="1" customWidth="1"/>
    <col min="13584" max="13584" width="7.5703125" bestFit="1" customWidth="1"/>
    <col min="13585" max="13585" width="11" bestFit="1" customWidth="1"/>
    <col min="13586" max="13586" width="4" bestFit="1" customWidth="1"/>
    <col min="13587" max="13587" width="11" bestFit="1" customWidth="1"/>
    <col min="13588" max="13589" width="3" bestFit="1" customWidth="1"/>
    <col min="13590" max="13591" width="2" bestFit="1" customWidth="1"/>
    <col min="13592" max="13592" width="3" bestFit="1" customWidth="1"/>
    <col min="13593" max="13593" width="7.5703125" bestFit="1" customWidth="1"/>
    <col min="13594" max="13594" width="11" bestFit="1" customWidth="1"/>
    <col min="13825" max="13825" width="9.85546875" bestFit="1" customWidth="1"/>
    <col min="13826" max="13829" width="3" bestFit="1" customWidth="1"/>
    <col min="13830" max="13830" width="4" bestFit="1" customWidth="1"/>
    <col min="13831" max="13831" width="7.5703125" bestFit="1" customWidth="1"/>
    <col min="13832" max="13832" width="11" bestFit="1" customWidth="1"/>
    <col min="13834" max="13834" width="12.42578125" bestFit="1" customWidth="1"/>
    <col min="13835" max="13838" width="3" bestFit="1" customWidth="1"/>
    <col min="13839" max="13839" width="4" bestFit="1" customWidth="1"/>
    <col min="13840" max="13840" width="7.5703125" bestFit="1" customWidth="1"/>
    <col min="13841" max="13841" width="11" bestFit="1" customWidth="1"/>
    <col min="13842" max="13842" width="4" bestFit="1" customWidth="1"/>
    <col min="13843" max="13843" width="11" bestFit="1" customWidth="1"/>
    <col min="13844" max="13845" width="3" bestFit="1" customWidth="1"/>
    <col min="13846" max="13847" width="2" bestFit="1" customWidth="1"/>
    <col min="13848" max="13848" width="3" bestFit="1" customWidth="1"/>
    <col min="13849" max="13849" width="7.5703125" bestFit="1" customWidth="1"/>
    <col min="13850" max="13850" width="11" bestFit="1" customWidth="1"/>
    <col min="14081" max="14081" width="9.85546875" bestFit="1" customWidth="1"/>
    <col min="14082" max="14085" width="3" bestFit="1" customWidth="1"/>
    <col min="14086" max="14086" width="4" bestFit="1" customWidth="1"/>
    <col min="14087" max="14087" width="7.5703125" bestFit="1" customWidth="1"/>
    <col min="14088" max="14088" width="11" bestFit="1" customWidth="1"/>
    <col min="14090" max="14090" width="12.42578125" bestFit="1" customWidth="1"/>
    <col min="14091" max="14094" width="3" bestFit="1" customWidth="1"/>
    <col min="14095" max="14095" width="4" bestFit="1" customWidth="1"/>
    <col min="14096" max="14096" width="7.5703125" bestFit="1" customWidth="1"/>
    <col min="14097" max="14097" width="11" bestFit="1" customWidth="1"/>
    <col min="14098" max="14098" width="4" bestFit="1" customWidth="1"/>
    <col min="14099" max="14099" width="11" bestFit="1" customWidth="1"/>
    <col min="14100" max="14101" width="3" bestFit="1" customWidth="1"/>
    <col min="14102" max="14103" width="2" bestFit="1" customWidth="1"/>
    <col min="14104" max="14104" width="3" bestFit="1" customWidth="1"/>
    <col min="14105" max="14105" width="7.5703125" bestFit="1" customWidth="1"/>
    <col min="14106" max="14106" width="11" bestFit="1" customWidth="1"/>
    <col min="14337" max="14337" width="9.85546875" bestFit="1" customWidth="1"/>
    <col min="14338" max="14341" width="3" bestFit="1" customWidth="1"/>
    <col min="14342" max="14342" width="4" bestFit="1" customWidth="1"/>
    <col min="14343" max="14343" width="7.5703125" bestFit="1" customWidth="1"/>
    <col min="14344" max="14344" width="11" bestFit="1" customWidth="1"/>
    <col min="14346" max="14346" width="12.42578125" bestFit="1" customWidth="1"/>
    <col min="14347" max="14350" width="3" bestFit="1" customWidth="1"/>
    <col min="14351" max="14351" width="4" bestFit="1" customWidth="1"/>
    <col min="14352" max="14352" width="7.5703125" bestFit="1" customWidth="1"/>
    <col min="14353" max="14353" width="11" bestFit="1" customWidth="1"/>
    <col min="14354" max="14354" width="4" bestFit="1" customWidth="1"/>
    <col min="14355" max="14355" width="11" bestFit="1" customWidth="1"/>
    <col min="14356" max="14357" width="3" bestFit="1" customWidth="1"/>
    <col min="14358" max="14359" width="2" bestFit="1" customWidth="1"/>
    <col min="14360" max="14360" width="3" bestFit="1" customWidth="1"/>
    <col min="14361" max="14361" width="7.5703125" bestFit="1" customWidth="1"/>
    <col min="14362" max="14362" width="11" bestFit="1" customWidth="1"/>
    <col min="14593" max="14593" width="9.85546875" bestFit="1" customWidth="1"/>
    <col min="14594" max="14597" width="3" bestFit="1" customWidth="1"/>
    <col min="14598" max="14598" width="4" bestFit="1" customWidth="1"/>
    <col min="14599" max="14599" width="7.5703125" bestFit="1" customWidth="1"/>
    <col min="14600" max="14600" width="11" bestFit="1" customWidth="1"/>
    <col min="14602" max="14602" width="12.42578125" bestFit="1" customWidth="1"/>
    <col min="14603" max="14606" width="3" bestFit="1" customWidth="1"/>
    <col min="14607" max="14607" width="4" bestFit="1" customWidth="1"/>
    <col min="14608" max="14608" width="7.5703125" bestFit="1" customWidth="1"/>
    <col min="14609" max="14609" width="11" bestFit="1" customWidth="1"/>
    <col min="14610" max="14610" width="4" bestFit="1" customWidth="1"/>
    <col min="14611" max="14611" width="11" bestFit="1" customWidth="1"/>
    <col min="14612" max="14613" width="3" bestFit="1" customWidth="1"/>
    <col min="14614" max="14615" width="2" bestFit="1" customWidth="1"/>
    <col min="14616" max="14616" width="3" bestFit="1" customWidth="1"/>
    <col min="14617" max="14617" width="7.5703125" bestFit="1" customWidth="1"/>
    <col min="14618" max="14618" width="11" bestFit="1" customWidth="1"/>
    <col min="14849" max="14849" width="9.85546875" bestFit="1" customWidth="1"/>
    <col min="14850" max="14853" width="3" bestFit="1" customWidth="1"/>
    <col min="14854" max="14854" width="4" bestFit="1" customWidth="1"/>
    <col min="14855" max="14855" width="7.5703125" bestFit="1" customWidth="1"/>
    <col min="14856" max="14856" width="11" bestFit="1" customWidth="1"/>
    <col min="14858" max="14858" width="12.42578125" bestFit="1" customWidth="1"/>
    <col min="14859" max="14862" width="3" bestFit="1" customWidth="1"/>
    <col min="14863" max="14863" width="4" bestFit="1" customWidth="1"/>
    <col min="14864" max="14864" width="7.5703125" bestFit="1" customWidth="1"/>
    <col min="14865" max="14865" width="11" bestFit="1" customWidth="1"/>
    <col min="14866" max="14866" width="4" bestFit="1" customWidth="1"/>
    <col min="14867" max="14867" width="11" bestFit="1" customWidth="1"/>
    <col min="14868" max="14869" width="3" bestFit="1" customWidth="1"/>
    <col min="14870" max="14871" width="2" bestFit="1" customWidth="1"/>
    <col min="14872" max="14872" width="3" bestFit="1" customWidth="1"/>
    <col min="14873" max="14873" width="7.5703125" bestFit="1" customWidth="1"/>
    <col min="14874" max="14874" width="11" bestFit="1" customWidth="1"/>
    <col min="15105" max="15105" width="9.85546875" bestFit="1" customWidth="1"/>
    <col min="15106" max="15109" width="3" bestFit="1" customWidth="1"/>
    <col min="15110" max="15110" width="4" bestFit="1" customWidth="1"/>
    <col min="15111" max="15111" width="7.5703125" bestFit="1" customWidth="1"/>
    <col min="15112" max="15112" width="11" bestFit="1" customWidth="1"/>
    <col min="15114" max="15114" width="12.42578125" bestFit="1" customWidth="1"/>
    <col min="15115" max="15118" width="3" bestFit="1" customWidth="1"/>
    <col min="15119" max="15119" width="4" bestFit="1" customWidth="1"/>
    <col min="15120" max="15120" width="7.5703125" bestFit="1" customWidth="1"/>
    <col min="15121" max="15121" width="11" bestFit="1" customWidth="1"/>
    <col min="15122" max="15122" width="4" bestFit="1" customWidth="1"/>
    <col min="15123" max="15123" width="11" bestFit="1" customWidth="1"/>
    <col min="15124" max="15125" width="3" bestFit="1" customWidth="1"/>
    <col min="15126" max="15127" width="2" bestFit="1" customWidth="1"/>
    <col min="15128" max="15128" width="3" bestFit="1" customWidth="1"/>
    <col min="15129" max="15129" width="7.5703125" bestFit="1" customWidth="1"/>
    <col min="15130" max="15130" width="11" bestFit="1" customWidth="1"/>
    <col min="15361" max="15361" width="9.85546875" bestFit="1" customWidth="1"/>
    <col min="15362" max="15365" width="3" bestFit="1" customWidth="1"/>
    <col min="15366" max="15366" width="4" bestFit="1" customWidth="1"/>
    <col min="15367" max="15367" width="7.5703125" bestFit="1" customWidth="1"/>
    <col min="15368" max="15368" width="11" bestFit="1" customWidth="1"/>
    <col min="15370" max="15370" width="12.42578125" bestFit="1" customWidth="1"/>
    <col min="15371" max="15374" width="3" bestFit="1" customWidth="1"/>
    <col min="15375" max="15375" width="4" bestFit="1" customWidth="1"/>
    <col min="15376" max="15376" width="7.5703125" bestFit="1" customWidth="1"/>
    <col min="15377" max="15377" width="11" bestFit="1" customWidth="1"/>
    <col min="15378" max="15378" width="4" bestFit="1" customWidth="1"/>
    <col min="15379" max="15379" width="11" bestFit="1" customWidth="1"/>
    <col min="15380" max="15381" width="3" bestFit="1" customWidth="1"/>
    <col min="15382" max="15383" width="2" bestFit="1" customWidth="1"/>
    <col min="15384" max="15384" width="3" bestFit="1" customWidth="1"/>
    <col min="15385" max="15385" width="7.5703125" bestFit="1" customWidth="1"/>
    <col min="15386" max="15386" width="11" bestFit="1" customWidth="1"/>
    <col min="15617" max="15617" width="9.85546875" bestFit="1" customWidth="1"/>
    <col min="15618" max="15621" width="3" bestFit="1" customWidth="1"/>
    <col min="15622" max="15622" width="4" bestFit="1" customWidth="1"/>
    <col min="15623" max="15623" width="7.5703125" bestFit="1" customWidth="1"/>
    <col min="15624" max="15624" width="11" bestFit="1" customWidth="1"/>
    <col min="15626" max="15626" width="12.42578125" bestFit="1" customWidth="1"/>
    <col min="15627" max="15630" width="3" bestFit="1" customWidth="1"/>
    <col min="15631" max="15631" width="4" bestFit="1" customWidth="1"/>
    <col min="15632" max="15632" width="7.5703125" bestFit="1" customWidth="1"/>
    <col min="15633" max="15633" width="11" bestFit="1" customWidth="1"/>
    <col min="15634" max="15634" width="4" bestFit="1" customWidth="1"/>
    <col min="15635" max="15635" width="11" bestFit="1" customWidth="1"/>
    <col min="15636" max="15637" width="3" bestFit="1" customWidth="1"/>
    <col min="15638" max="15639" width="2" bestFit="1" customWidth="1"/>
    <col min="15640" max="15640" width="3" bestFit="1" customWidth="1"/>
    <col min="15641" max="15641" width="7.5703125" bestFit="1" customWidth="1"/>
    <col min="15642" max="15642" width="11" bestFit="1" customWidth="1"/>
    <col min="15873" max="15873" width="9.85546875" bestFit="1" customWidth="1"/>
    <col min="15874" max="15877" width="3" bestFit="1" customWidth="1"/>
    <col min="15878" max="15878" width="4" bestFit="1" customWidth="1"/>
    <col min="15879" max="15879" width="7.5703125" bestFit="1" customWidth="1"/>
    <col min="15880" max="15880" width="11" bestFit="1" customWidth="1"/>
    <col min="15882" max="15882" width="12.42578125" bestFit="1" customWidth="1"/>
    <col min="15883" max="15886" width="3" bestFit="1" customWidth="1"/>
    <col min="15887" max="15887" width="4" bestFit="1" customWidth="1"/>
    <col min="15888" max="15888" width="7.5703125" bestFit="1" customWidth="1"/>
    <col min="15889" max="15889" width="11" bestFit="1" customWidth="1"/>
    <col min="15890" max="15890" width="4" bestFit="1" customWidth="1"/>
    <col min="15891" max="15891" width="11" bestFit="1" customWidth="1"/>
    <col min="15892" max="15893" width="3" bestFit="1" customWidth="1"/>
    <col min="15894" max="15895" width="2" bestFit="1" customWidth="1"/>
    <col min="15896" max="15896" width="3" bestFit="1" customWidth="1"/>
    <col min="15897" max="15897" width="7.5703125" bestFit="1" customWidth="1"/>
    <col min="15898" max="15898" width="11" bestFit="1" customWidth="1"/>
    <col min="16129" max="16129" width="9.85546875" bestFit="1" customWidth="1"/>
    <col min="16130" max="16133" width="3" bestFit="1" customWidth="1"/>
    <col min="16134" max="16134" width="4" bestFit="1" customWidth="1"/>
    <col min="16135" max="16135" width="7.5703125" bestFit="1" customWidth="1"/>
    <col min="16136" max="16136" width="11" bestFit="1" customWidth="1"/>
    <col min="16138" max="16138" width="12.42578125" bestFit="1" customWidth="1"/>
    <col min="16139" max="16142" width="3" bestFit="1" customWidth="1"/>
    <col min="16143" max="16143" width="4" bestFit="1" customWidth="1"/>
    <col min="16144" max="16144" width="7.5703125" bestFit="1" customWidth="1"/>
    <col min="16145" max="16145" width="11" bestFit="1" customWidth="1"/>
    <col min="16146" max="16146" width="4" bestFit="1" customWidth="1"/>
    <col min="16147" max="16147" width="11" bestFit="1" customWidth="1"/>
    <col min="16148" max="16149" width="3" bestFit="1" customWidth="1"/>
    <col min="16150" max="16151" width="2" bestFit="1" customWidth="1"/>
    <col min="16152" max="16152" width="3" bestFit="1" customWidth="1"/>
    <col min="16153" max="16153" width="7.5703125" bestFit="1" customWidth="1"/>
    <col min="16154" max="16154" width="11" bestFit="1" customWidth="1"/>
  </cols>
  <sheetData>
    <row r="1" spans="1:26" s="5" customFormat="1" ht="13.5" thickBot="1" x14ac:dyDescent="0.25">
      <c r="A1" s="25" t="s">
        <v>0</v>
      </c>
      <c r="B1" s="26">
        <v>1</v>
      </c>
      <c r="C1" s="26">
        <v>2</v>
      </c>
      <c r="D1" s="26">
        <v>3</v>
      </c>
      <c r="E1" s="26">
        <v>4</v>
      </c>
      <c r="F1" s="26" t="s">
        <v>26</v>
      </c>
      <c r="G1" s="27" t="s">
        <v>73</v>
      </c>
      <c r="H1" s="28" t="s">
        <v>74</v>
      </c>
      <c r="J1" s="25" t="s">
        <v>16</v>
      </c>
      <c r="K1" s="26">
        <v>1</v>
      </c>
      <c r="L1" s="26">
        <v>2</v>
      </c>
      <c r="M1" s="26">
        <v>3</v>
      </c>
      <c r="N1" s="26">
        <v>4</v>
      </c>
      <c r="O1" s="26" t="s">
        <v>26</v>
      </c>
      <c r="P1" s="27" t="s">
        <v>73</v>
      </c>
      <c r="Q1" s="28" t="s">
        <v>74</v>
      </c>
      <c r="S1" s="25" t="s">
        <v>38</v>
      </c>
      <c r="T1" s="26">
        <v>1</v>
      </c>
      <c r="U1" s="26">
        <v>2</v>
      </c>
      <c r="V1" s="26">
        <v>3</v>
      </c>
      <c r="W1" s="26">
        <v>4</v>
      </c>
      <c r="X1" s="26" t="s">
        <v>26</v>
      </c>
      <c r="Y1" s="27" t="s">
        <v>73</v>
      </c>
      <c r="Z1" s="28" t="s">
        <v>74</v>
      </c>
    </row>
    <row r="2" spans="1:26" s="5" customFormat="1" ht="12.75" x14ac:dyDescent="0.2">
      <c r="A2" s="5" t="s">
        <v>82</v>
      </c>
      <c r="B2" s="8"/>
      <c r="C2" s="6">
        <v>16</v>
      </c>
      <c r="D2" s="6">
        <v>0</v>
      </c>
      <c r="E2" s="6">
        <v>1</v>
      </c>
      <c r="F2" s="9">
        <f t="shared" ref="F2:F14" si="0">SUM(B2:E2)</f>
        <v>17</v>
      </c>
      <c r="G2" s="4">
        <v>0.25</v>
      </c>
      <c r="H2" s="29">
        <f>F2/1</f>
        <v>17</v>
      </c>
      <c r="J2" s="5" t="s">
        <v>76</v>
      </c>
      <c r="K2" s="8"/>
      <c r="L2" s="6">
        <v>5</v>
      </c>
      <c r="M2" s="6">
        <v>7</v>
      </c>
      <c r="N2" s="6">
        <v>7</v>
      </c>
      <c r="O2" s="9">
        <f t="shared" ref="O2:O14" si="1">SUM(K2:N2)</f>
        <v>19</v>
      </c>
      <c r="P2" s="4">
        <v>0.25</v>
      </c>
      <c r="Q2" s="29">
        <f>O2/1</f>
        <v>19</v>
      </c>
      <c r="S2" s="5" t="s">
        <v>89</v>
      </c>
      <c r="T2" s="6">
        <v>0</v>
      </c>
      <c r="U2" s="6">
        <v>2</v>
      </c>
      <c r="V2" s="6">
        <v>8</v>
      </c>
      <c r="W2" s="8"/>
      <c r="X2" s="9">
        <f t="shared" ref="X2:X14" si="2">SUM(T2:W2)</f>
        <v>10</v>
      </c>
      <c r="Y2" s="4">
        <v>0.25</v>
      </c>
      <c r="Z2" s="29">
        <f>X2/1</f>
        <v>10</v>
      </c>
    </row>
    <row r="3" spans="1:26" s="5" customFormat="1" ht="12.75" x14ac:dyDescent="0.2">
      <c r="A3" s="5" t="s">
        <v>15</v>
      </c>
      <c r="B3" s="6">
        <v>2</v>
      </c>
      <c r="C3" s="8"/>
      <c r="D3" s="8"/>
      <c r="E3" s="8"/>
      <c r="F3" s="9">
        <f t="shared" si="0"/>
        <v>2</v>
      </c>
      <c r="G3" s="4">
        <v>0.25</v>
      </c>
      <c r="H3" s="29">
        <f>F3/1</f>
        <v>2</v>
      </c>
      <c r="J3" s="5" t="s">
        <v>88</v>
      </c>
      <c r="K3" s="8"/>
      <c r="L3" s="6">
        <v>0</v>
      </c>
      <c r="M3" s="8"/>
      <c r="N3" s="8"/>
      <c r="O3" s="9">
        <f t="shared" si="1"/>
        <v>0</v>
      </c>
      <c r="P3" s="4">
        <v>0.25</v>
      </c>
      <c r="Q3" s="29">
        <f>O3/1</f>
        <v>0</v>
      </c>
      <c r="S3" s="5" t="s">
        <v>93</v>
      </c>
      <c r="T3" s="6">
        <v>3</v>
      </c>
      <c r="U3" s="8"/>
      <c r="V3" s="8"/>
      <c r="W3" s="8"/>
      <c r="X3" s="9">
        <f t="shared" si="2"/>
        <v>3</v>
      </c>
      <c r="Y3" s="4">
        <v>0.25</v>
      </c>
      <c r="Z3" s="29">
        <f>X3/1</f>
        <v>3</v>
      </c>
    </row>
    <row r="4" spans="1:26" s="5" customFormat="1" ht="12.75" x14ac:dyDescent="0.2">
      <c r="A4" s="5" t="s">
        <v>87</v>
      </c>
      <c r="B4" s="6">
        <v>1</v>
      </c>
      <c r="C4" s="8"/>
      <c r="D4" s="8"/>
      <c r="E4" s="8"/>
      <c r="F4" s="9">
        <f t="shared" si="0"/>
        <v>1</v>
      </c>
      <c r="G4" s="4">
        <v>0.25</v>
      </c>
      <c r="H4" s="29">
        <f>F4/1</f>
        <v>1</v>
      </c>
      <c r="J4" s="5" t="s">
        <v>20</v>
      </c>
      <c r="K4" s="6">
        <v>5</v>
      </c>
      <c r="L4" s="6">
        <v>6</v>
      </c>
      <c r="M4" s="8"/>
      <c r="N4" s="8"/>
      <c r="O4" s="9">
        <f t="shared" si="1"/>
        <v>11</v>
      </c>
      <c r="P4" s="4">
        <v>0.25</v>
      </c>
      <c r="Q4" s="29">
        <f>O4/1</f>
        <v>11</v>
      </c>
      <c r="S4" s="5" t="s">
        <v>96</v>
      </c>
      <c r="T4" s="6">
        <v>0</v>
      </c>
      <c r="U4" s="8"/>
      <c r="V4" s="8"/>
      <c r="W4" s="8"/>
      <c r="X4" s="9">
        <f t="shared" si="2"/>
        <v>0</v>
      </c>
      <c r="Y4" s="4">
        <v>0.25</v>
      </c>
      <c r="Z4" s="29">
        <f>X4/1</f>
        <v>0</v>
      </c>
    </row>
    <row r="5" spans="1:26" s="5" customFormat="1" ht="12.75" x14ac:dyDescent="0.2">
      <c r="A5" s="5" t="s">
        <v>22</v>
      </c>
      <c r="B5" s="6">
        <v>0</v>
      </c>
      <c r="C5" s="6">
        <v>0</v>
      </c>
      <c r="D5" s="8"/>
      <c r="E5" s="8"/>
      <c r="F5" s="9">
        <f t="shared" si="0"/>
        <v>0</v>
      </c>
      <c r="G5" s="4">
        <v>0.25</v>
      </c>
      <c r="H5" s="29">
        <f>F5/1</f>
        <v>0</v>
      </c>
      <c r="J5" s="5" t="s">
        <v>83</v>
      </c>
      <c r="K5" s="8"/>
      <c r="L5" s="6">
        <v>0</v>
      </c>
      <c r="M5" s="8"/>
      <c r="N5" s="8"/>
      <c r="O5" s="9">
        <f t="shared" si="1"/>
        <v>0</v>
      </c>
      <c r="P5" s="4">
        <v>0.5</v>
      </c>
      <c r="Q5" s="29">
        <f>O5/2</f>
        <v>0</v>
      </c>
      <c r="S5" s="5" t="s">
        <v>91</v>
      </c>
      <c r="T5" s="8"/>
      <c r="U5" s="6">
        <v>1</v>
      </c>
      <c r="V5" s="8"/>
      <c r="W5" s="8"/>
      <c r="X5" s="9">
        <f t="shared" si="2"/>
        <v>1</v>
      </c>
      <c r="Y5" s="4">
        <v>0.75</v>
      </c>
      <c r="Z5" s="29">
        <f>X5/3</f>
        <v>0.33333333333333331</v>
      </c>
    </row>
    <row r="6" spans="1:26" s="5" customFormat="1" ht="12.75" x14ac:dyDescent="0.2">
      <c r="A6" s="5" t="s">
        <v>84</v>
      </c>
      <c r="B6" s="8"/>
      <c r="C6" s="6">
        <v>1</v>
      </c>
      <c r="D6" s="6">
        <v>1</v>
      </c>
      <c r="E6" s="6">
        <v>0</v>
      </c>
      <c r="F6" s="9">
        <f t="shared" si="0"/>
        <v>2</v>
      </c>
      <c r="G6" s="4">
        <v>0.5</v>
      </c>
      <c r="H6" s="29">
        <f>F6/2</f>
        <v>1</v>
      </c>
      <c r="J6" s="5" t="s">
        <v>85</v>
      </c>
      <c r="K6" s="6">
        <v>7</v>
      </c>
      <c r="L6" s="6">
        <v>0</v>
      </c>
      <c r="M6" s="6">
        <v>0</v>
      </c>
      <c r="N6" s="6">
        <v>2</v>
      </c>
      <c r="O6" s="9">
        <f t="shared" si="1"/>
        <v>9</v>
      </c>
      <c r="P6" s="4">
        <v>0.5</v>
      </c>
      <c r="Q6" s="29">
        <f>O6/2</f>
        <v>4.5</v>
      </c>
      <c r="S6" s="5" t="s">
        <v>25</v>
      </c>
      <c r="T6" s="8"/>
      <c r="U6" s="6">
        <v>0</v>
      </c>
      <c r="V6" s="8"/>
      <c r="W6" s="8"/>
      <c r="X6" s="9">
        <f t="shared" si="2"/>
        <v>0</v>
      </c>
      <c r="Y6" s="4">
        <v>0.75</v>
      </c>
      <c r="Z6" s="29">
        <f>X6/3</f>
        <v>0</v>
      </c>
    </row>
    <row r="7" spans="1:26" s="5" customFormat="1" ht="12.75" x14ac:dyDescent="0.2">
      <c r="A7" s="5" t="s">
        <v>5</v>
      </c>
      <c r="B7" s="6">
        <v>2</v>
      </c>
      <c r="C7" s="6">
        <v>1</v>
      </c>
      <c r="D7" s="8"/>
      <c r="E7" s="8"/>
      <c r="F7" s="9">
        <f t="shared" si="0"/>
        <v>3</v>
      </c>
      <c r="G7" s="4">
        <v>0.5</v>
      </c>
      <c r="H7" s="29">
        <f>F7/2</f>
        <v>1.5</v>
      </c>
      <c r="J7" s="5" t="s">
        <v>48</v>
      </c>
      <c r="K7" s="6">
        <v>0</v>
      </c>
      <c r="L7" s="8"/>
      <c r="M7" s="8"/>
      <c r="N7" s="8"/>
      <c r="O7" s="9">
        <f t="shared" si="1"/>
        <v>0</v>
      </c>
      <c r="P7" s="4">
        <v>0.5</v>
      </c>
      <c r="Q7" s="29">
        <f>O7/2</f>
        <v>0</v>
      </c>
      <c r="S7" s="5" t="s">
        <v>36</v>
      </c>
      <c r="T7" s="6">
        <v>3</v>
      </c>
      <c r="U7" s="6">
        <v>14</v>
      </c>
      <c r="V7" s="8"/>
      <c r="W7" s="8"/>
      <c r="X7" s="9">
        <f t="shared" si="2"/>
        <v>17</v>
      </c>
      <c r="Y7" s="4">
        <v>1</v>
      </c>
      <c r="Z7" s="29">
        <f>X7/4</f>
        <v>4.25</v>
      </c>
    </row>
    <row r="8" spans="1:26" s="5" customFormat="1" ht="12.75" x14ac:dyDescent="0.2">
      <c r="A8" s="5" t="s">
        <v>92</v>
      </c>
      <c r="B8" s="8"/>
      <c r="C8" s="6">
        <v>5</v>
      </c>
      <c r="D8" s="6">
        <v>11</v>
      </c>
      <c r="E8" s="6">
        <v>9</v>
      </c>
      <c r="F8" s="9">
        <f t="shared" si="0"/>
        <v>25</v>
      </c>
      <c r="G8" s="4">
        <v>0.5</v>
      </c>
      <c r="H8" s="29">
        <f>F8/2</f>
        <v>12.5</v>
      </c>
      <c r="J8" s="5" t="s">
        <v>58</v>
      </c>
      <c r="K8" s="6">
        <v>2</v>
      </c>
      <c r="L8" s="8"/>
      <c r="M8" s="8"/>
      <c r="N8" s="8"/>
      <c r="O8" s="9">
        <f t="shared" si="1"/>
        <v>2</v>
      </c>
      <c r="P8" s="4">
        <v>0.75</v>
      </c>
      <c r="Q8" s="29">
        <f>O8/3</f>
        <v>0.66666666666666663</v>
      </c>
      <c r="S8" s="5" t="s">
        <v>28</v>
      </c>
      <c r="T8" s="6">
        <v>6</v>
      </c>
      <c r="U8" s="6">
        <v>0</v>
      </c>
      <c r="V8" s="8"/>
      <c r="W8" s="8"/>
      <c r="X8" s="9">
        <f t="shared" si="2"/>
        <v>6</v>
      </c>
      <c r="Y8" s="4">
        <v>1.5</v>
      </c>
      <c r="Z8" s="29">
        <f>X8/6</f>
        <v>1</v>
      </c>
    </row>
    <row r="9" spans="1:26" s="5" customFormat="1" ht="12.75" x14ac:dyDescent="0.2">
      <c r="A9" s="5" t="s">
        <v>79</v>
      </c>
      <c r="B9" s="8"/>
      <c r="C9" s="6">
        <v>6</v>
      </c>
      <c r="D9" s="8"/>
      <c r="E9" s="8"/>
      <c r="F9" s="9">
        <f t="shared" si="0"/>
        <v>6</v>
      </c>
      <c r="G9" s="4">
        <v>0.75</v>
      </c>
      <c r="H9" s="29">
        <f>F9/3</f>
        <v>2</v>
      </c>
      <c r="J9" s="5" t="s">
        <v>95</v>
      </c>
      <c r="K9" s="6">
        <v>0</v>
      </c>
      <c r="L9" s="8"/>
      <c r="M9" s="8"/>
      <c r="N9" s="8"/>
      <c r="O9" s="9">
        <f t="shared" si="1"/>
        <v>0</v>
      </c>
      <c r="P9" s="4">
        <v>0.75</v>
      </c>
      <c r="Q9" s="29">
        <f>O9/3</f>
        <v>0</v>
      </c>
      <c r="S9" s="5" t="s">
        <v>81</v>
      </c>
      <c r="T9" s="6">
        <v>8</v>
      </c>
      <c r="U9" s="6">
        <v>0</v>
      </c>
      <c r="V9" s="6">
        <v>0</v>
      </c>
      <c r="W9" s="8"/>
      <c r="X9" s="9">
        <f t="shared" si="2"/>
        <v>8</v>
      </c>
      <c r="Y9" s="4">
        <v>1.5</v>
      </c>
      <c r="Z9" s="29">
        <f>X9/6</f>
        <v>1.3333333333333333</v>
      </c>
    </row>
    <row r="10" spans="1:26" s="5" customFormat="1" ht="12.75" x14ac:dyDescent="0.2">
      <c r="A10" s="5" t="s">
        <v>94</v>
      </c>
      <c r="B10" s="8"/>
      <c r="C10" s="6">
        <v>0</v>
      </c>
      <c r="D10" s="8"/>
      <c r="E10" s="8"/>
      <c r="F10" s="9">
        <f t="shared" si="0"/>
        <v>0</v>
      </c>
      <c r="G10" s="4">
        <v>0.75</v>
      </c>
      <c r="H10" s="29">
        <f>F10/3</f>
        <v>0</v>
      </c>
      <c r="J10" s="5" t="s">
        <v>51</v>
      </c>
      <c r="K10" s="8"/>
      <c r="L10" s="6">
        <v>1</v>
      </c>
      <c r="M10" s="8"/>
      <c r="N10" s="8"/>
      <c r="O10" s="9">
        <f t="shared" si="1"/>
        <v>1</v>
      </c>
      <c r="P10" s="4">
        <v>1</v>
      </c>
      <c r="Q10" s="29">
        <f>O10/4</f>
        <v>0.25</v>
      </c>
      <c r="S10" s="5" t="s">
        <v>32</v>
      </c>
      <c r="T10" s="6">
        <v>10</v>
      </c>
      <c r="U10" s="8"/>
      <c r="V10" s="8"/>
      <c r="W10" s="8"/>
      <c r="X10" s="9">
        <f t="shared" si="2"/>
        <v>10</v>
      </c>
      <c r="Y10" s="4">
        <v>1.75</v>
      </c>
      <c r="Z10" s="29">
        <f>X10/7</f>
        <v>1.4285714285714286</v>
      </c>
    </row>
    <row r="11" spans="1:26" s="5" customFormat="1" ht="12.75" x14ac:dyDescent="0.2">
      <c r="A11" s="5" t="s">
        <v>75</v>
      </c>
      <c r="B11" s="6">
        <v>8</v>
      </c>
      <c r="C11" s="6">
        <v>12</v>
      </c>
      <c r="D11" s="6">
        <v>15</v>
      </c>
      <c r="E11" s="8"/>
      <c r="F11" s="9">
        <f t="shared" si="0"/>
        <v>35</v>
      </c>
      <c r="G11" s="4">
        <v>1.25</v>
      </c>
      <c r="H11" s="29">
        <f>F11/5</f>
        <v>7</v>
      </c>
      <c r="J11" s="5" t="s">
        <v>90</v>
      </c>
      <c r="K11" s="6">
        <v>6</v>
      </c>
      <c r="L11" s="8"/>
      <c r="M11" s="8"/>
      <c r="N11" s="8"/>
      <c r="O11" s="9">
        <f t="shared" si="1"/>
        <v>6</v>
      </c>
      <c r="P11" s="4">
        <v>1</v>
      </c>
      <c r="Q11" s="29">
        <f>O11/4</f>
        <v>1.5</v>
      </c>
      <c r="S11" s="5" t="s">
        <v>54</v>
      </c>
      <c r="T11" s="6">
        <v>6</v>
      </c>
      <c r="U11" s="8"/>
      <c r="V11" s="8"/>
      <c r="W11" s="8"/>
      <c r="X11" s="9">
        <f t="shared" si="2"/>
        <v>6</v>
      </c>
      <c r="Y11" s="4">
        <v>2</v>
      </c>
      <c r="Z11" s="29">
        <f>X11/8</f>
        <v>0.75</v>
      </c>
    </row>
    <row r="12" spans="1:26" s="5" customFormat="1" ht="12.75" x14ac:dyDescent="0.2">
      <c r="A12" s="5" t="s">
        <v>12</v>
      </c>
      <c r="B12" s="8"/>
      <c r="C12" s="6">
        <v>2</v>
      </c>
      <c r="D12" s="8"/>
      <c r="E12" s="8"/>
      <c r="F12" s="9">
        <f t="shared" si="0"/>
        <v>2</v>
      </c>
      <c r="G12" s="4">
        <v>2.25</v>
      </c>
      <c r="H12" s="29">
        <f>F12/9</f>
        <v>0.22222222222222221</v>
      </c>
      <c r="J12" s="5" t="s">
        <v>80</v>
      </c>
      <c r="K12" s="8"/>
      <c r="L12" s="6">
        <v>7</v>
      </c>
      <c r="M12" s="8"/>
      <c r="N12" s="8"/>
      <c r="O12" s="9">
        <f t="shared" si="1"/>
        <v>7</v>
      </c>
      <c r="P12" s="4">
        <v>2.5</v>
      </c>
      <c r="Q12" s="29">
        <f>O12/10</f>
        <v>0.7</v>
      </c>
      <c r="S12" s="5" t="s">
        <v>86</v>
      </c>
      <c r="T12" s="6">
        <v>8</v>
      </c>
      <c r="U12" s="8"/>
      <c r="V12" s="8"/>
      <c r="W12" s="8"/>
      <c r="X12" s="9">
        <f t="shared" si="2"/>
        <v>8</v>
      </c>
      <c r="Y12" s="4">
        <v>2.25</v>
      </c>
      <c r="Z12" s="29">
        <f>X12/9</f>
        <v>0.88888888888888884</v>
      </c>
    </row>
    <row r="13" spans="1:26" s="5" customFormat="1" ht="12.75" x14ac:dyDescent="0.2">
      <c r="A13" s="5" t="s">
        <v>44</v>
      </c>
      <c r="B13" s="6">
        <v>5</v>
      </c>
      <c r="C13" s="8"/>
      <c r="D13" s="8"/>
      <c r="E13" s="8"/>
      <c r="F13" s="9">
        <f t="shared" si="0"/>
        <v>5</v>
      </c>
      <c r="G13" s="4">
        <v>3.25</v>
      </c>
      <c r="H13" s="29">
        <f>F13/13</f>
        <v>0.38461538461538464</v>
      </c>
      <c r="J13" s="5" t="s">
        <v>30</v>
      </c>
      <c r="K13" s="6">
        <v>8</v>
      </c>
      <c r="L13" s="8"/>
      <c r="M13" s="8"/>
      <c r="N13" s="8"/>
      <c r="O13" s="9">
        <f t="shared" si="1"/>
        <v>8</v>
      </c>
      <c r="P13" s="4">
        <v>5</v>
      </c>
      <c r="Q13" s="29">
        <f>O13/20</f>
        <v>0.4</v>
      </c>
      <c r="S13" s="5" t="s">
        <v>29</v>
      </c>
      <c r="T13" s="6">
        <v>0</v>
      </c>
      <c r="U13" s="8"/>
      <c r="V13" s="8"/>
      <c r="W13" s="8"/>
      <c r="X13" s="9">
        <f t="shared" si="2"/>
        <v>0</v>
      </c>
      <c r="Y13" s="4">
        <v>2.25</v>
      </c>
      <c r="Z13" s="29">
        <f>X13/9</f>
        <v>0</v>
      </c>
    </row>
    <row r="14" spans="1:26" s="5" customFormat="1" ht="12.75" x14ac:dyDescent="0.2">
      <c r="A14" s="5" t="s">
        <v>21</v>
      </c>
      <c r="B14" s="8"/>
      <c r="C14" s="6">
        <v>2</v>
      </c>
      <c r="D14" s="8"/>
      <c r="E14" s="8"/>
      <c r="F14" s="9">
        <f t="shared" si="0"/>
        <v>2</v>
      </c>
      <c r="G14" s="4">
        <v>6.5</v>
      </c>
      <c r="H14" s="29">
        <f>F14/26</f>
        <v>7.6923076923076927E-2</v>
      </c>
      <c r="J14" s="5" t="s">
        <v>78</v>
      </c>
      <c r="K14" s="6">
        <v>6</v>
      </c>
      <c r="L14" s="8"/>
      <c r="M14" s="8"/>
      <c r="N14" s="8"/>
      <c r="O14" s="9">
        <f t="shared" si="1"/>
        <v>6</v>
      </c>
      <c r="P14" s="4">
        <v>6.25</v>
      </c>
      <c r="Q14" s="29">
        <f>O14/25</f>
        <v>0.24</v>
      </c>
      <c r="S14" s="5" t="s">
        <v>77</v>
      </c>
      <c r="T14" s="8"/>
      <c r="U14" s="6">
        <v>6</v>
      </c>
      <c r="V14" s="8"/>
      <c r="W14" s="8"/>
      <c r="X14" s="9">
        <f t="shared" si="2"/>
        <v>6</v>
      </c>
      <c r="Y14" s="4">
        <v>2.5</v>
      </c>
      <c r="Z14" s="29">
        <f>X14/10</f>
        <v>0.6</v>
      </c>
    </row>
    <row r="15" spans="1:26" s="5" customFormat="1" ht="12.75" x14ac:dyDescent="0.2">
      <c r="B15" s="9">
        <f t="shared" ref="B15:G15" si="3">SUM(B2:B14)</f>
        <v>18</v>
      </c>
      <c r="C15" s="9">
        <f t="shared" si="3"/>
        <v>45</v>
      </c>
      <c r="D15" s="9">
        <f t="shared" si="3"/>
        <v>27</v>
      </c>
      <c r="E15" s="9">
        <f t="shared" si="3"/>
        <v>10</v>
      </c>
      <c r="F15" s="11">
        <f t="shared" si="3"/>
        <v>100</v>
      </c>
      <c r="G15" s="10">
        <f t="shared" si="3"/>
        <v>17.25</v>
      </c>
      <c r="H15" s="29"/>
      <c r="K15" s="9">
        <f t="shared" ref="K15:P15" si="4">SUM(K2:K14)</f>
        <v>34</v>
      </c>
      <c r="L15" s="9">
        <f t="shared" si="4"/>
        <v>19</v>
      </c>
      <c r="M15" s="9">
        <f t="shared" si="4"/>
        <v>7</v>
      </c>
      <c r="N15" s="9">
        <f t="shared" si="4"/>
        <v>9</v>
      </c>
      <c r="O15" s="11">
        <f t="shared" si="4"/>
        <v>69</v>
      </c>
      <c r="P15" s="10">
        <f t="shared" si="4"/>
        <v>19.5</v>
      </c>
      <c r="Q15" s="29"/>
      <c r="T15" s="9">
        <f t="shared" ref="T15:Y15" si="5">SUM(T2:T14)</f>
        <v>44</v>
      </c>
      <c r="U15" s="9">
        <f t="shared" si="5"/>
        <v>23</v>
      </c>
      <c r="V15" s="9">
        <f t="shared" si="5"/>
        <v>8</v>
      </c>
      <c r="W15" s="9">
        <f t="shared" si="5"/>
        <v>0</v>
      </c>
      <c r="X15" s="11">
        <f t="shared" si="5"/>
        <v>75</v>
      </c>
      <c r="Y15" s="10">
        <f t="shared" si="5"/>
        <v>17</v>
      </c>
      <c r="Z15" s="29"/>
    </row>
    <row r="16" spans="1:26" s="5" customFormat="1" ht="12.75" x14ac:dyDescent="0.2">
      <c r="B16" s="6"/>
      <c r="C16" s="6"/>
      <c r="D16" s="6"/>
      <c r="E16" s="6"/>
      <c r="F16" s="6"/>
      <c r="G16" s="4"/>
      <c r="H16" s="29"/>
      <c r="K16" s="6"/>
      <c r="L16" s="6"/>
      <c r="M16" s="6"/>
      <c r="N16" s="6"/>
      <c r="O16" s="6"/>
      <c r="P16" s="4"/>
      <c r="Q16" s="29"/>
      <c r="T16" s="6"/>
      <c r="U16" s="6"/>
      <c r="V16" s="6"/>
      <c r="W16" s="6"/>
      <c r="X16" s="6"/>
      <c r="Y16" s="4"/>
      <c r="Z16" s="29"/>
    </row>
    <row r="17" spans="1:26" s="5" customFormat="1" ht="12.75" x14ac:dyDescent="0.2">
      <c r="B17" s="6"/>
      <c r="C17" s="6"/>
      <c r="D17" s="6"/>
      <c r="E17" s="6"/>
      <c r="F17" s="6"/>
      <c r="G17" s="4"/>
      <c r="H17" s="29"/>
      <c r="K17" s="6"/>
      <c r="L17" s="6"/>
      <c r="M17" s="6"/>
      <c r="N17" s="6"/>
      <c r="O17" s="6"/>
      <c r="P17" s="4"/>
      <c r="Q17" s="29"/>
      <c r="R17" s="30">
        <f>F15</f>
        <v>100</v>
      </c>
      <c r="S17" s="5" t="s">
        <v>0</v>
      </c>
      <c r="T17" s="6"/>
      <c r="U17" s="6"/>
      <c r="V17" s="6"/>
      <c r="W17" s="6"/>
      <c r="X17" s="6"/>
      <c r="Y17" s="4">
        <v>17.25</v>
      </c>
      <c r="Z17" s="29"/>
    </row>
    <row r="18" spans="1:26" s="5" customFormat="1" ht="13.5" thickBot="1" x14ac:dyDescent="0.25">
      <c r="A18" s="25" t="s">
        <v>52</v>
      </c>
      <c r="B18" s="26">
        <v>1</v>
      </c>
      <c r="C18" s="26">
        <v>2</v>
      </c>
      <c r="D18" s="26">
        <v>3</v>
      </c>
      <c r="E18" s="26">
        <v>4</v>
      </c>
      <c r="F18" s="26" t="s">
        <v>26</v>
      </c>
      <c r="G18" s="27" t="s">
        <v>73</v>
      </c>
      <c r="H18" s="28" t="s">
        <v>74</v>
      </c>
      <c r="J18" s="25" t="s">
        <v>97</v>
      </c>
      <c r="K18" s="26">
        <v>1</v>
      </c>
      <c r="L18" s="26">
        <v>2</v>
      </c>
      <c r="M18" s="26">
        <v>3</v>
      </c>
      <c r="N18" s="26">
        <v>4</v>
      </c>
      <c r="O18" s="26" t="s">
        <v>26</v>
      </c>
      <c r="P18" s="27" t="s">
        <v>73</v>
      </c>
      <c r="Q18" s="28" t="s">
        <v>74</v>
      </c>
      <c r="R18" s="30">
        <f>O15</f>
        <v>69</v>
      </c>
      <c r="S18" s="5" t="s">
        <v>16</v>
      </c>
      <c r="Y18" s="7">
        <v>20</v>
      </c>
      <c r="Z18" s="31"/>
    </row>
    <row r="19" spans="1:26" s="5" customFormat="1" ht="12.75" x14ac:dyDescent="0.2">
      <c r="A19" s="5" t="s">
        <v>106</v>
      </c>
      <c r="B19" s="8"/>
      <c r="C19" s="6">
        <v>0</v>
      </c>
      <c r="D19" s="8"/>
      <c r="E19" s="8"/>
      <c r="F19" s="9">
        <f t="shared" ref="F19:F31" si="6">SUM(B19:E19)</f>
        <v>0</v>
      </c>
      <c r="G19" s="4">
        <v>0.25</v>
      </c>
      <c r="H19" s="29">
        <f>F19/1</f>
        <v>0</v>
      </c>
      <c r="J19" s="5" t="s">
        <v>105</v>
      </c>
      <c r="K19" s="6">
        <v>6</v>
      </c>
      <c r="L19" s="8"/>
      <c r="M19" s="8"/>
      <c r="N19" s="8"/>
      <c r="O19" s="9">
        <f t="shared" ref="O19:O31" si="7">SUM(K19:N19)</f>
        <v>6</v>
      </c>
      <c r="P19" s="4">
        <v>0.25</v>
      </c>
      <c r="Q19" s="32">
        <f>O19/1</f>
        <v>6</v>
      </c>
      <c r="R19" s="30">
        <f>X15</f>
        <v>75</v>
      </c>
      <c r="S19" s="5" t="s">
        <v>38</v>
      </c>
      <c r="Y19" s="7">
        <v>17</v>
      </c>
      <c r="Z19" s="31"/>
    </row>
    <row r="20" spans="1:26" s="5" customFormat="1" ht="12.75" x14ac:dyDescent="0.2">
      <c r="A20" s="5" t="s">
        <v>114</v>
      </c>
      <c r="B20" s="6">
        <v>0</v>
      </c>
      <c r="C20" s="6">
        <v>0</v>
      </c>
      <c r="D20" s="6">
        <v>0</v>
      </c>
      <c r="E20" s="8"/>
      <c r="F20" s="9">
        <f t="shared" si="6"/>
        <v>0</v>
      </c>
      <c r="G20" s="4">
        <v>0.25</v>
      </c>
      <c r="H20" s="29">
        <f>F20/1</f>
        <v>0</v>
      </c>
      <c r="J20" s="5" t="s">
        <v>107</v>
      </c>
      <c r="K20" s="6">
        <v>1</v>
      </c>
      <c r="L20" s="6">
        <v>0</v>
      </c>
      <c r="M20" s="6">
        <v>13</v>
      </c>
      <c r="N20" s="8"/>
      <c r="O20" s="9">
        <f t="shared" si="7"/>
        <v>14</v>
      </c>
      <c r="P20" s="4">
        <v>0.25</v>
      </c>
      <c r="Q20" s="32">
        <f>O20/1</f>
        <v>14</v>
      </c>
      <c r="R20" s="30">
        <f>F32</f>
        <v>135</v>
      </c>
      <c r="S20" s="5" t="s">
        <v>52</v>
      </c>
      <c r="Y20" s="7">
        <v>20</v>
      </c>
      <c r="Z20" s="31"/>
    </row>
    <row r="21" spans="1:26" s="5" customFormat="1" ht="12.75" x14ac:dyDescent="0.2">
      <c r="A21" s="5" t="s">
        <v>100</v>
      </c>
      <c r="B21" s="8"/>
      <c r="C21" s="6">
        <v>4</v>
      </c>
      <c r="D21" s="8"/>
      <c r="E21" s="8"/>
      <c r="F21" s="9">
        <f t="shared" si="6"/>
        <v>4</v>
      </c>
      <c r="G21" s="4">
        <v>0.5</v>
      </c>
      <c r="H21" s="29">
        <f>F21/2</f>
        <v>2</v>
      </c>
      <c r="J21" s="5" t="s">
        <v>111</v>
      </c>
      <c r="K21" s="6">
        <v>1</v>
      </c>
      <c r="L21" s="6">
        <v>8</v>
      </c>
      <c r="M21" s="6">
        <v>0</v>
      </c>
      <c r="N21" s="8"/>
      <c r="O21" s="9">
        <f t="shared" si="7"/>
        <v>9</v>
      </c>
      <c r="P21" s="4">
        <v>0.25</v>
      </c>
      <c r="Q21" s="32">
        <f>O21/1</f>
        <v>9</v>
      </c>
      <c r="R21" s="30">
        <f>O32</f>
        <v>171</v>
      </c>
      <c r="S21" s="33" t="s">
        <v>97</v>
      </c>
      <c r="Y21" s="7">
        <v>20</v>
      </c>
      <c r="Z21" s="31"/>
    </row>
    <row r="22" spans="1:26" s="5" customFormat="1" ht="12.75" x14ac:dyDescent="0.2">
      <c r="A22" s="5" t="s">
        <v>50</v>
      </c>
      <c r="B22" s="8"/>
      <c r="C22" s="6">
        <v>4</v>
      </c>
      <c r="D22" s="8"/>
      <c r="E22" s="8"/>
      <c r="F22" s="9">
        <f t="shared" si="6"/>
        <v>4</v>
      </c>
      <c r="G22" s="4">
        <v>0.5</v>
      </c>
      <c r="H22" s="29">
        <f>F22/2</f>
        <v>2</v>
      </c>
      <c r="J22" s="5" t="s">
        <v>62</v>
      </c>
      <c r="K22" s="8"/>
      <c r="L22" s="6">
        <v>6</v>
      </c>
      <c r="M22" s="6">
        <v>1</v>
      </c>
      <c r="N22" s="6">
        <v>1</v>
      </c>
      <c r="O22" s="9">
        <f t="shared" si="7"/>
        <v>8</v>
      </c>
      <c r="P22" s="4">
        <v>0.25</v>
      </c>
      <c r="Q22" s="32">
        <f>O22/1</f>
        <v>8</v>
      </c>
      <c r="Y22" s="12">
        <f>SUM(Y17:Y21)</f>
        <v>94.25</v>
      </c>
      <c r="Z22" s="31"/>
    </row>
    <row r="23" spans="1:26" s="5" customFormat="1" ht="12.75" x14ac:dyDescent="0.2">
      <c r="A23" s="5" t="s">
        <v>119</v>
      </c>
      <c r="B23" s="8"/>
      <c r="C23" s="6">
        <v>0</v>
      </c>
      <c r="D23" s="8"/>
      <c r="E23" s="8"/>
      <c r="F23" s="9">
        <f t="shared" si="6"/>
        <v>0</v>
      </c>
      <c r="G23" s="4">
        <v>0.5</v>
      </c>
      <c r="H23" s="29">
        <f>F23/2</f>
        <v>0</v>
      </c>
      <c r="J23" s="5" t="s">
        <v>101</v>
      </c>
      <c r="K23" s="6">
        <v>6</v>
      </c>
      <c r="L23" s="6">
        <v>5</v>
      </c>
      <c r="M23" s="6">
        <v>0</v>
      </c>
      <c r="N23" s="8"/>
      <c r="O23" s="9">
        <f t="shared" si="7"/>
        <v>11</v>
      </c>
      <c r="P23" s="4">
        <v>0.5</v>
      </c>
      <c r="Q23" s="32">
        <f>O23/2</f>
        <v>5.5</v>
      </c>
      <c r="Y23" s="7"/>
      <c r="Z23" s="31"/>
    </row>
    <row r="24" spans="1:26" s="5" customFormat="1" ht="12.75" x14ac:dyDescent="0.2">
      <c r="A24" s="5" t="s">
        <v>98</v>
      </c>
      <c r="B24" s="6">
        <v>8</v>
      </c>
      <c r="C24" s="8"/>
      <c r="D24" s="8"/>
      <c r="E24" s="8"/>
      <c r="F24" s="9">
        <f t="shared" si="6"/>
        <v>8</v>
      </c>
      <c r="G24" s="4">
        <v>0.75</v>
      </c>
      <c r="H24" s="29">
        <f>F24/3</f>
        <v>2.6666666666666665</v>
      </c>
      <c r="J24" s="5" t="s">
        <v>118</v>
      </c>
      <c r="K24" s="6">
        <v>7</v>
      </c>
      <c r="L24" s="6">
        <v>1</v>
      </c>
      <c r="M24" s="6">
        <v>1</v>
      </c>
      <c r="N24" s="8"/>
      <c r="O24" s="9">
        <f t="shared" si="7"/>
        <v>9</v>
      </c>
      <c r="P24" s="4">
        <v>0.75</v>
      </c>
      <c r="Q24" s="32">
        <f>O24/3</f>
        <v>3</v>
      </c>
      <c r="S24" s="5" t="s">
        <v>65</v>
      </c>
      <c r="Y24" s="12">
        <v>70.75</v>
      </c>
      <c r="Z24" s="31"/>
    </row>
    <row r="25" spans="1:26" s="5" customFormat="1" ht="12.75" x14ac:dyDescent="0.2">
      <c r="A25" s="5" t="s">
        <v>63</v>
      </c>
      <c r="B25" s="8"/>
      <c r="C25" s="6">
        <v>8</v>
      </c>
      <c r="D25" s="6">
        <v>8</v>
      </c>
      <c r="E25" s="6">
        <v>7</v>
      </c>
      <c r="F25" s="9">
        <f t="shared" si="6"/>
        <v>23</v>
      </c>
      <c r="G25" s="4">
        <v>1.5</v>
      </c>
      <c r="H25" s="29">
        <f>F25/6</f>
        <v>3.8333333333333335</v>
      </c>
      <c r="J25" s="5" t="s">
        <v>109</v>
      </c>
      <c r="K25" s="8"/>
      <c r="L25" s="6">
        <v>1</v>
      </c>
      <c r="M25" s="8"/>
      <c r="N25" s="8"/>
      <c r="O25" s="9">
        <f t="shared" si="7"/>
        <v>1</v>
      </c>
      <c r="P25" s="4">
        <v>1</v>
      </c>
      <c r="Q25" s="32">
        <f>O25/4</f>
        <v>0.25</v>
      </c>
      <c r="S25" s="5" t="s">
        <v>66</v>
      </c>
      <c r="Y25" s="34">
        <v>23.5</v>
      </c>
      <c r="Z25" s="31"/>
    </row>
    <row r="26" spans="1:26" s="5" customFormat="1" ht="12.75" x14ac:dyDescent="0.2">
      <c r="A26" s="5" t="s">
        <v>108</v>
      </c>
      <c r="B26" s="6">
        <v>9</v>
      </c>
      <c r="C26" s="6">
        <v>11</v>
      </c>
      <c r="D26" s="6">
        <v>23</v>
      </c>
      <c r="E26" s="6">
        <v>16</v>
      </c>
      <c r="F26" s="9">
        <f t="shared" si="6"/>
        <v>59</v>
      </c>
      <c r="G26" s="4">
        <v>1.75</v>
      </c>
      <c r="H26" s="29">
        <f>F26/7</f>
        <v>8.4285714285714288</v>
      </c>
      <c r="J26" s="5" t="s">
        <v>116</v>
      </c>
      <c r="K26" s="6">
        <v>15</v>
      </c>
      <c r="L26" s="6">
        <v>11</v>
      </c>
      <c r="M26" s="6">
        <v>7</v>
      </c>
      <c r="N26" s="8"/>
      <c r="O26" s="9">
        <f t="shared" si="7"/>
        <v>33</v>
      </c>
      <c r="P26" s="4">
        <v>1</v>
      </c>
      <c r="Q26" s="32">
        <f>O26/4</f>
        <v>8.25</v>
      </c>
      <c r="Y26" s="7"/>
      <c r="Z26" s="31"/>
    </row>
    <row r="27" spans="1:26" s="5" customFormat="1" ht="12.75" x14ac:dyDescent="0.2">
      <c r="A27" s="5" t="s">
        <v>110</v>
      </c>
      <c r="B27" s="8"/>
      <c r="C27" s="6">
        <v>6</v>
      </c>
      <c r="D27" s="8"/>
      <c r="E27" s="8"/>
      <c r="F27" s="9">
        <f t="shared" si="6"/>
        <v>6</v>
      </c>
      <c r="G27" s="4">
        <v>2</v>
      </c>
      <c r="H27" s="29">
        <f>F27/8</f>
        <v>0.75</v>
      </c>
      <c r="J27" s="5" t="s">
        <v>99</v>
      </c>
      <c r="K27" s="6">
        <v>10</v>
      </c>
      <c r="L27" s="6">
        <v>9</v>
      </c>
      <c r="M27" s="6">
        <v>17</v>
      </c>
      <c r="N27" s="6">
        <v>15</v>
      </c>
      <c r="O27" s="9">
        <f t="shared" si="7"/>
        <v>51</v>
      </c>
      <c r="P27" s="4">
        <v>1.75</v>
      </c>
      <c r="Q27" s="32">
        <f>O27/7</f>
        <v>7.2857142857142856</v>
      </c>
      <c r="Y27" s="7"/>
      <c r="Z27" s="31"/>
    </row>
    <row r="28" spans="1:26" s="5" customFormat="1" ht="12.75" x14ac:dyDescent="0.2">
      <c r="A28" s="5" t="s">
        <v>115</v>
      </c>
      <c r="B28" s="8"/>
      <c r="C28" s="6">
        <v>9</v>
      </c>
      <c r="D28" s="8"/>
      <c r="E28" s="8"/>
      <c r="F28" s="9">
        <f t="shared" si="6"/>
        <v>9</v>
      </c>
      <c r="G28" s="4">
        <v>2</v>
      </c>
      <c r="H28" s="29">
        <f>F28/8</f>
        <v>1.125</v>
      </c>
      <c r="J28" s="5" t="s">
        <v>113</v>
      </c>
      <c r="K28" s="6">
        <v>0</v>
      </c>
      <c r="L28" s="6">
        <v>0</v>
      </c>
      <c r="M28" s="6">
        <v>0</v>
      </c>
      <c r="N28" s="8"/>
      <c r="O28" s="9">
        <f t="shared" si="7"/>
        <v>0</v>
      </c>
      <c r="P28" s="4">
        <v>2</v>
      </c>
      <c r="Q28" s="32">
        <f>O28/8</f>
        <v>0</v>
      </c>
      <c r="Y28" s="7"/>
      <c r="Z28" s="31"/>
    </row>
    <row r="29" spans="1:26" s="5" customFormat="1" ht="12.75" x14ac:dyDescent="0.2">
      <c r="A29" s="5" t="s">
        <v>112</v>
      </c>
      <c r="B29" s="8"/>
      <c r="C29" s="6">
        <v>0</v>
      </c>
      <c r="D29" s="8"/>
      <c r="E29" s="8"/>
      <c r="F29" s="9">
        <f t="shared" si="6"/>
        <v>0</v>
      </c>
      <c r="G29" s="4">
        <v>2.75</v>
      </c>
      <c r="H29" s="29">
        <f>F29/11</f>
        <v>0</v>
      </c>
      <c r="J29" s="5" t="s">
        <v>117</v>
      </c>
      <c r="K29" s="6">
        <v>9</v>
      </c>
      <c r="L29" s="6">
        <v>7</v>
      </c>
      <c r="M29" s="6">
        <v>2</v>
      </c>
      <c r="N29" s="8"/>
      <c r="O29" s="9">
        <f t="shared" si="7"/>
        <v>18</v>
      </c>
      <c r="P29" s="4">
        <v>2</v>
      </c>
      <c r="Q29" s="32">
        <f>O29/8</f>
        <v>2.25</v>
      </c>
      <c r="Y29" s="7"/>
      <c r="Z29" s="31"/>
    </row>
    <row r="30" spans="1:26" s="5" customFormat="1" ht="12.75" x14ac:dyDescent="0.2">
      <c r="A30" s="5" t="s">
        <v>102</v>
      </c>
      <c r="B30" s="6">
        <v>14</v>
      </c>
      <c r="C30" s="8"/>
      <c r="D30" s="8"/>
      <c r="E30" s="8"/>
      <c r="F30" s="9">
        <f t="shared" si="6"/>
        <v>14</v>
      </c>
      <c r="G30" s="4">
        <v>3</v>
      </c>
      <c r="H30" s="29">
        <f>F30/12</f>
        <v>1.1666666666666667</v>
      </c>
      <c r="J30" s="5" t="s">
        <v>120</v>
      </c>
      <c r="K30" s="6">
        <v>8</v>
      </c>
      <c r="L30" s="6">
        <v>1</v>
      </c>
      <c r="M30" s="6">
        <v>1</v>
      </c>
      <c r="N30" s="8"/>
      <c r="O30" s="9">
        <f t="shared" si="7"/>
        <v>10</v>
      </c>
      <c r="P30" s="4">
        <v>2</v>
      </c>
      <c r="Q30" s="32">
        <f>O30/8</f>
        <v>1.25</v>
      </c>
      <c r="Y30" s="7"/>
      <c r="Z30" s="31"/>
    </row>
    <row r="31" spans="1:26" s="5" customFormat="1" ht="12.75" x14ac:dyDescent="0.2">
      <c r="A31" s="5" t="s">
        <v>104</v>
      </c>
      <c r="B31" s="6">
        <v>8</v>
      </c>
      <c r="C31" s="6">
        <v>0</v>
      </c>
      <c r="D31" s="6">
        <v>0</v>
      </c>
      <c r="E31" s="8"/>
      <c r="F31" s="9">
        <f t="shared" si="6"/>
        <v>8</v>
      </c>
      <c r="G31" s="4">
        <v>3.25</v>
      </c>
      <c r="H31" s="29">
        <f>F31/13</f>
        <v>0.61538461538461542</v>
      </c>
      <c r="J31" s="5" t="s">
        <v>103</v>
      </c>
      <c r="K31" s="8"/>
      <c r="L31" s="6">
        <v>1</v>
      </c>
      <c r="M31" s="8"/>
      <c r="N31" s="8"/>
      <c r="O31" s="9">
        <f t="shared" si="7"/>
        <v>1</v>
      </c>
      <c r="P31" s="4">
        <v>6</v>
      </c>
      <c r="Q31" s="32">
        <f>O31/24</f>
        <v>4.1666666666666664E-2</v>
      </c>
      <c r="Y31" s="7"/>
      <c r="Z31" s="31"/>
    </row>
    <row r="32" spans="1:26" s="5" customFormat="1" ht="12.75" x14ac:dyDescent="0.2">
      <c r="B32" s="9">
        <f t="shared" ref="B32:G32" si="8">SUM(B19:B31)</f>
        <v>39</v>
      </c>
      <c r="C32" s="9">
        <f t="shared" si="8"/>
        <v>42</v>
      </c>
      <c r="D32" s="9">
        <f t="shared" si="8"/>
        <v>31</v>
      </c>
      <c r="E32" s="9">
        <f t="shared" si="8"/>
        <v>23</v>
      </c>
      <c r="F32" s="11">
        <f t="shared" si="8"/>
        <v>135</v>
      </c>
      <c r="G32" s="10">
        <f t="shared" si="8"/>
        <v>19</v>
      </c>
      <c r="H32" s="29"/>
      <c r="K32" s="9">
        <f t="shared" ref="K32:P32" si="9">SUM(K19:K31)</f>
        <v>63</v>
      </c>
      <c r="L32" s="9">
        <f t="shared" si="9"/>
        <v>50</v>
      </c>
      <c r="M32" s="9">
        <f t="shared" si="9"/>
        <v>42</v>
      </c>
      <c r="N32" s="9">
        <f t="shared" si="9"/>
        <v>16</v>
      </c>
      <c r="O32" s="11">
        <f t="shared" si="9"/>
        <v>171</v>
      </c>
      <c r="P32" s="10">
        <f t="shared" si="9"/>
        <v>18</v>
      </c>
      <c r="Q32" s="32"/>
      <c r="Y32" s="7"/>
      <c r="Z32" s="31"/>
    </row>
  </sheetData>
  <sortState xmlns:xlrd2="http://schemas.microsoft.com/office/spreadsheetml/2017/richdata2" ref="J19:Q31">
    <sortCondition ref="P19:P31"/>
  </sortState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workbookViewId="0">
      <selection activeCell="J1" sqref="J1"/>
    </sheetView>
  </sheetViews>
  <sheetFormatPr defaultRowHeight="15" x14ac:dyDescent="0.25"/>
  <cols>
    <col min="1" max="1" width="8" style="3" bestFit="1" customWidth="1"/>
    <col min="2" max="2" width="3" style="17" bestFit="1" customWidth="1"/>
    <col min="3" max="3" width="13.7109375" bestFit="1" customWidth="1"/>
    <col min="4" max="7" width="3" style="1" bestFit="1" customWidth="1"/>
    <col min="8" max="8" width="4" style="1" bestFit="1" customWidth="1"/>
    <col min="9" max="9" width="7.7109375" style="22" customWidth="1"/>
    <col min="10" max="10" width="4.7109375" customWidth="1"/>
    <col min="11" max="11" width="8" style="2" bestFit="1" customWidth="1"/>
    <col min="12" max="12" width="3" style="3" bestFit="1" customWidth="1"/>
    <col min="13" max="13" width="16.42578125" bestFit="1" customWidth="1"/>
    <col min="14" max="17" width="3" style="1" bestFit="1" customWidth="1"/>
    <col min="18" max="18" width="4" style="1" bestFit="1" customWidth="1"/>
    <col min="19" max="19" width="7.7109375" style="22" customWidth="1"/>
    <col min="20" max="20" width="4.7109375" customWidth="1"/>
    <col min="21" max="21" width="8" style="2" bestFit="1" customWidth="1"/>
    <col min="22" max="22" width="3" style="17" bestFit="1" customWidth="1"/>
    <col min="23" max="23" width="14.85546875" bestFit="1" customWidth="1"/>
    <col min="24" max="25" width="3" style="1" bestFit="1" customWidth="1"/>
    <col min="26" max="27" width="2" style="1" bestFit="1" customWidth="1"/>
    <col min="28" max="28" width="3" style="1" bestFit="1" customWidth="1"/>
    <col min="29" max="29" width="7.7109375" style="24" customWidth="1"/>
  </cols>
  <sheetData>
    <row r="1" spans="1:29" s="5" customFormat="1" ht="12.75" x14ac:dyDescent="0.2">
      <c r="A1" s="4"/>
      <c r="B1" s="16"/>
      <c r="C1" s="5" t="s">
        <v>0</v>
      </c>
      <c r="D1" s="6">
        <v>1</v>
      </c>
      <c r="E1" s="6">
        <v>2</v>
      </c>
      <c r="F1" s="6">
        <v>3</v>
      </c>
      <c r="G1" s="6">
        <v>4</v>
      </c>
      <c r="H1" s="6" t="s">
        <v>26</v>
      </c>
      <c r="I1" s="19"/>
      <c r="K1" s="7"/>
      <c r="L1" s="4"/>
      <c r="M1" s="5" t="s">
        <v>16</v>
      </c>
      <c r="N1" s="6">
        <v>1</v>
      </c>
      <c r="O1" s="6">
        <v>2</v>
      </c>
      <c r="P1" s="6">
        <v>3</v>
      </c>
      <c r="Q1" s="6">
        <v>4</v>
      </c>
      <c r="R1" s="6" t="s">
        <v>26</v>
      </c>
      <c r="S1" s="19"/>
      <c r="U1" s="7"/>
      <c r="V1" s="16"/>
      <c r="W1" s="5" t="s">
        <v>27</v>
      </c>
      <c r="X1" s="6">
        <v>1</v>
      </c>
      <c r="Y1" s="6">
        <v>2</v>
      </c>
      <c r="Z1" s="6">
        <v>3</v>
      </c>
      <c r="AA1" s="6">
        <v>4</v>
      </c>
      <c r="AB1" s="6" t="s">
        <v>26</v>
      </c>
      <c r="AC1" s="23"/>
    </row>
    <row r="2" spans="1:29" s="5" customFormat="1" ht="12.75" x14ac:dyDescent="0.2">
      <c r="A2" s="4">
        <v>0.25</v>
      </c>
      <c r="B2" s="18">
        <f t="shared" ref="B2:B14" si="0">A2/0.25</f>
        <v>1</v>
      </c>
      <c r="C2" s="5" t="s">
        <v>12</v>
      </c>
      <c r="D2" s="6">
        <v>8</v>
      </c>
      <c r="E2" s="6">
        <v>8</v>
      </c>
      <c r="F2" s="6">
        <v>4</v>
      </c>
      <c r="G2" s="6">
        <v>10</v>
      </c>
      <c r="H2" s="9">
        <f t="shared" ref="H2:H14" si="1">SUM(D2:G2)</f>
        <v>30</v>
      </c>
      <c r="I2" s="20">
        <f t="shared" ref="I2:I14" si="2">H2/B2</f>
        <v>30</v>
      </c>
      <c r="K2" s="7">
        <v>0.25</v>
      </c>
      <c r="L2" s="16">
        <f t="shared" ref="L2:L14" si="3">K2/0.25</f>
        <v>1</v>
      </c>
      <c r="M2" s="5" t="s">
        <v>24</v>
      </c>
      <c r="N2" s="6">
        <v>3</v>
      </c>
      <c r="O2" s="6">
        <v>7</v>
      </c>
      <c r="P2" s="6">
        <v>2</v>
      </c>
      <c r="Q2" s="8"/>
      <c r="R2" s="9">
        <f t="shared" ref="R2:R14" si="4">SUM(N2:Q2)</f>
        <v>12</v>
      </c>
      <c r="S2" s="20">
        <f t="shared" ref="S2:S11" si="5">R2/L2</f>
        <v>12</v>
      </c>
      <c r="U2" s="7">
        <v>0.25</v>
      </c>
      <c r="V2" s="16">
        <f t="shared" ref="V2:V10" si="6">U2/0.25</f>
        <v>1</v>
      </c>
      <c r="W2" s="5" t="s">
        <v>36</v>
      </c>
      <c r="X2" s="6">
        <v>7</v>
      </c>
      <c r="Y2" s="6">
        <v>13</v>
      </c>
      <c r="Z2" s="6">
        <v>3</v>
      </c>
      <c r="AA2" s="8"/>
      <c r="AB2" s="9">
        <f t="shared" ref="AB2:AB10" si="7">SUM(X2:AA2)</f>
        <v>23</v>
      </c>
      <c r="AC2" s="23">
        <f t="shared" ref="AC2:AC10" si="8">AB2/V2</f>
        <v>23</v>
      </c>
    </row>
    <row r="3" spans="1:29" s="5" customFormat="1" ht="12.75" x14ac:dyDescent="0.2">
      <c r="A3" s="4">
        <v>0.25</v>
      </c>
      <c r="B3" s="18">
        <f t="shared" si="0"/>
        <v>1</v>
      </c>
      <c r="C3" s="5" t="s">
        <v>10</v>
      </c>
      <c r="D3" s="6">
        <v>7</v>
      </c>
      <c r="E3" s="6">
        <v>8</v>
      </c>
      <c r="F3" s="8"/>
      <c r="G3" s="8"/>
      <c r="H3" s="9">
        <f t="shared" si="1"/>
        <v>15</v>
      </c>
      <c r="I3" s="20">
        <f t="shared" si="2"/>
        <v>15</v>
      </c>
      <c r="K3" s="7">
        <v>0.25</v>
      </c>
      <c r="L3" s="16">
        <f t="shared" si="3"/>
        <v>1</v>
      </c>
      <c r="M3" s="5" t="s">
        <v>25</v>
      </c>
      <c r="N3" s="6">
        <v>1</v>
      </c>
      <c r="O3" s="6">
        <v>1</v>
      </c>
      <c r="P3" s="6">
        <v>0</v>
      </c>
      <c r="Q3" s="6">
        <v>2</v>
      </c>
      <c r="R3" s="9">
        <f t="shared" si="4"/>
        <v>4</v>
      </c>
      <c r="S3" s="20">
        <f t="shared" si="5"/>
        <v>4</v>
      </c>
      <c r="U3" s="7">
        <v>0.25</v>
      </c>
      <c r="V3" s="16">
        <f t="shared" si="6"/>
        <v>1</v>
      </c>
      <c r="W3" s="5" t="s">
        <v>33</v>
      </c>
      <c r="X3" s="6">
        <v>10</v>
      </c>
      <c r="Y3" s="6">
        <v>8</v>
      </c>
      <c r="Z3" s="8"/>
      <c r="AA3" s="8"/>
      <c r="AB3" s="9">
        <f t="shared" si="7"/>
        <v>18</v>
      </c>
      <c r="AC3" s="23">
        <f t="shared" si="8"/>
        <v>18</v>
      </c>
    </row>
    <row r="4" spans="1:29" s="5" customFormat="1" ht="12.75" x14ac:dyDescent="0.2">
      <c r="A4" s="4">
        <v>0.25</v>
      </c>
      <c r="B4" s="18">
        <f t="shared" si="0"/>
        <v>1</v>
      </c>
      <c r="C4" s="5" t="s">
        <v>13</v>
      </c>
      <c r="D4" s="6">
        <v>12</v>
      </c>
      <c r="E4" s="6">
        <v>0</v>
      </c>
      <c r="F4" s="8"/>
      <c r="G4" s="8"/>
      <c r="H4" s="9">
        <f t="shared" si="1"/>
        <v>12</v>
      </c>
      <c r="I4" s="20">
        <f t="shared" si="2"/>
        <v>12</v>
      </c>
      <c r="K4" s="7">
        <v>0.5</v>
      </c>
      <c r="L4" s="16">
        <f t="shared" si="3"/>
        <v>2</v>
      </c>
      <c r="M4" s="5" t="s">
        <v>21</v>
      </c>
      <c r="N4" s="6">
        <v>12</v>
      </c>
      <c r="O4" s="6">
        <v>7</v>
      </c>
      <c r="P4" s="6">
        <v>7</v>
      </c>
      <c r="Q4" s="6">
        <v>0</v>
      </c>
      <c r="R4" s="9">
        <f t="shared" si="4"/>
        <v>26</v>
      </c>
      <c r="S4" s="20">
        <f t="shared" si="5"/>
        <v>13</v>
      </c>
      <c r="U4" s="7">
        <v>0.25</v>
      </c>
      <c r="V4" s="16">
        <f t="shared" si="6"/>
        <v>1</v>
      </c>
      <c r="W4" s="5" t="s">
        <v>35</v>
      </c>
      <c r="X4" s="6">
        <v>7</v>
      </c>
      <c r="Y4" s="8"/>
      <c r="Z4" s="8"/>
      <c r="AA4" s="8"/>
      <c r="AB4" s="9">
        <f t="shared" si="7"/>
        <v>7</v>
      </c>
      <c r="AC4" s="23">
        <f t="shared" si="8"/>
        <v>7</v>
      </c>
    </row>
    <row r="5" spans="1:29" s="5" customFormat="1" ht="12.75" x14ac:dyDescent="0.2">
      <c r="A5" s="4">
        <v>0.25</v>
      </c>
      <c r="B5" s="18">
        <f t="shared" si="0"/>
        <v>1</v>
      </c>
      <c r="C5" s="5" t="s">
        <v>8</v>
      </c>
      <c r="D5" s="8"/>
      <c r="E5" s="6">
        <v>0</v>
      </c>
      <c r="F5" s="6">
        <v>10</v>
      </c>
      <c r="G5" s="8"/>
      <c r="H5" s="9">
        <f t="shared" si="1"/>
        <v>10</v>
      </c>
      <c r="I5" s="20">
        <f t="shared" si="2"/>
        <v>10</v>
      </c>
      <c r="K5" s="7">
        <v>0.5</v>
      </c>
      <c r="L5" s="16">
        <f t="shared" si="3"/>
        <v>2</v>
      </c>
      <c r="M5" s="5" t="s">
        <v>20</v>
      </c>
      <c r="N5" s="6">
        <v>5</v>
      </c>
      <c r="O5" s="6">
        <v>4</v>
      </c>
      <c r="P5" s="6">
        <v>12</v>
      </c>
      <c r="Q5" s="8"/>
      <c r="R5" s="9">
        <f t="shared" si="4"/>
        <v>21</v>
      </c>
      <c r="S5" s="20">
        <f t="shared" si="5"/>
        <v>10.5</v>
      </c>
      <c r="U5" s="7">
        <v>0.25</v>
      </c>
      <c r="V5" s="16">
        <f t="shared" si="6"/>
        <v>1</v>
      </c>
      <c r="W5" s="5" t="s">
        <v>34</v>
      </c>
      <c r="X5" s="6">
        <v>1</v>
      </c>
      <c r="Y5" s="8"/>
      <c r="Z5" s="8"/>
      <c r="AA5" s="8"/>
      <c r="AB5" s="9">
        <f t="shared" si="7"/>
        <v>1</v>
      </c>
      <c r="AC5" s="23">
        <f t="shared" si="8"/>
        <v>1</v>
      </c>
    </row>
    <row r="6" spans="1:29" s="5" customFormat="1" ht="12.75" x14ac:dyDescent="0.2">
      <c r="A6" s="4">
        <v>0.25</v>
      </c>
      <c r="B6" s="18">
        <f t="shared" si="0"/>
        <v>1</v>
      </c>
      <c r="C6" s="5" t="s">
        <v>15</v>
      </c>
      <c r="D6" s="8"/>
      <c r="E6" s="6">
        <v>8</v>
      </c>
      <c r="F6" s="8"/>
      <c r="G6" s="8"/>
      <c r="H6" s="9">
        <f t="shared" si="1"/>
        <v>8</v>
      </c>
      <c r="I6" s="20">
        <f t="shared" si="2"/>
        <v>8</v>
      </c>
      <c r="K6" s="7">
        <v>0.5</v>
      </c>
      <c r="L6" s="16">
        <f t="shared" si="3"/>
        <v>2</v>
      </c>
      <c r="M6" s="5" t="s">
        <v>22</v>
      </c>
      <c r="N6" s="6">
        <v>1</v>
      </c>
      <c r="O6" s="6">
        <v>1</v>
      </c>
      <c r="P6" s="6">
        <v>1</v>
      </c>
      <c r="Q6" s="8"/>
      <c r="R6" s="9">
        <f t="shared" si="4"/>
        <v>3</v>
      </c>
      <c r="S6" s="20">
        <f t="shared" si="5"/>
        <v>1.5</v>
      </c>
      <c r="U6" s="7">
        <v>1.5</v>
      </c>
      <c r="V6" s="16">
        <f t="shared" si="6"/>
        <v>6</v>
      </c>
      <c r="W6" s="5" t="s">
        <v>29</v>
      </c>
      <c r="X6" s="8"/>
      <c r="Y6" s="6">
        <v>8</v>
      </c>
      <c r="Z6" s="8"/>
      <c r="AA6" s="8"/>
      <c r="AB6" s="9">
        <f t="shared" si="7"/>
        <v>8</v>
      </c>
      <c r="AC6" s="23">
        <f t="shared" si="8"/>
        <v>1.3333333333333333</v>
      </c>
    </row>
    <row r="7" spans="1:29" s="5" customFormat="1" ht="12.75" x14ac:dyDescent="0.2">
      <c r="A7" s="4">
        <v>0.25</v>
      </c>
      <c r="B7" s="18">
        <f t="shared" si="0"/>
        <v>1</v>
      </c>
      <c r="C7" s="5" t="s">
        <v>14</v>
      </c>
      <c r="D7" s="8"/>
      <c r="E7" s="6">
        <v>1</v>
      </c>
      <c r="F7" s="6">
        <v>0</v>
      </c>
      <c r="G7" s="6">
        <v>0</v>
      </c>
      <c r="H7" s="9">
        <f t="shared" si="1"/>
        <v>1</v>
      </c>
      <c r="I7" s="20">
        <f t="shared" si="2"/>
        <v>1</v>
      </c>
      <c r="K7" s="7">
        <v>1</v>
      </c>
      <c r="L7" s="16">
        <f t="shared" si="3"/>
        <v>4</v>
      </c>
      <c r="M7" s="5" t="s">
        <v>48</v>
      </c>
      <c r="N7" s="8"/>
      <c r="O7" s="6">
        <v>0</v>
      </c>
      <c r="P7" s="8"/>
      <c r="Q7" s="8"/>
      <c r="R7" s="9">
        <f t="shared" si="4"/>
        <v>0</v>
      </c>
      <c r="S7" s="20">
        <f t="shared" si="5"/>
        <v>0</v>
      </c>
      <c r="U7" s="7">
        <v>2</v>
      </c>
      <c r="V7" s="16">
        <f t="shared" si="6"/>
        <v>8</v>
      </c>
      <c r="W7" s="5" t="s">
        <v>31</v>
      </c>
      <c r="X7" s="8"/>
      <c r="Y7" s="6">
        <v>1</v>
      </c>
      <c r="Z7" s="8"/>
      <c r="AA7" s="8"/>
      <c r="AB7" s="9">
        <f t="shared" si="7"/>
        <v>1</v>
      </c>
      <c r="AC7" s="23">
        <f t="shared" si="8"/>
        <v>0.125</v>
      </c>
    </row>
    <row r="8" spans="1:29" s="5" customFormat="1" ht="12.75" x14ac:dyDescent="0.2">
      <c r="A8" s="4">
        <v>0.25</v>
      </c>
      <c r="B8" s="18">
        <f t="shared" si="0"/>
        <v>1</v>
      </c>
      <c r="C8" s="5" t="s">
        <v>9</v>
      </c>
      <c r="D8" s="6">
        <v>0</v>
      </c>
      <c r="E8" s="8"/>
      <c r="F8" s="8"/>
      <c r="G8" s="8"/>
      <c r="H8" s="9">
        <f t="shared" si="1"/>
        <v>0</v>
      </c>
      <c r="I8" s="20">
        <f t="shared" si="2"/>
        <v>0</v>
      </c>
      <c r="K8" s="7">
        <v>1.25</v>
      </c>
      <c r="L8" s="16">
        <f t="shared" si="3"/>
        <v>5</v>
      </c>
      <c r="M8" s="5" t="s">
        <v>23</v>
      </c>
      <c r="N8" s="6">
        <v>6</v>
      </c>
      <c r="O8" s="6">
        <v>0</v>
      </c>
      <c r="P8" s="8"/>
      <c r="Q8" s="8"/>
      <c r="R8" s="9">
        <f t="shared" si="4"/>
        <v>6</v>
      </c>
      <c r="S8" s="20">
        <f t="shared" si="5"/>
        <v>1.2</v>
      </c>
      <c r="U8" s="7">
        <v>2.5</v>
      </c>
      <c r="V8" s="16">
        <f t="shared" si="6"/>
        <v>10</v>
      </c>
      <c r="W8" s="5" t="s">
        <v>32</v>
      </c>
      <c r="X8" s="8"/>
      <c r="Y8" s="6">
        <v>8</v>
      </c>
      <c r="Z8" s="8"/>
      <c r="AA8" s="8"/>
      <c r="AB8" s="9">
        <f t="shared" si="7"/>
        <v>8</v>
      </c>
      <c r="AC8" s="23">
        <f t="shared" si="8"/>
        <v>0.8</v>
      </c>
    </row>
    <row r="9" spans="1:29" s="5" customFormat="1" ht="12.75" x14ac:dyDescent="0.2">
      <c r="A9" s="4">
        <v>0.5</v>
      </c>
      <c r="B9" s="18">
        <f t="shared" si="0"/>
        <v>2</v>
      </c>
      <c r="C9" s="5" t="s">
        <v>11</v>
      </c>
      <c r="D9" s="6">
        <v>9</v>
      </c>
      <c r="E9" s="6">
        <v>0</v>
      </c>
      <c r="F9" s="8"/>
      <c r="G9" s="8"/>
      <c r="H9" s="9">
        <f t="shared" si="1"/>
        <v>9</v>
      </c>
      <c r="I9" s="20">
        <f t="shared" si="2"/>
        <v>4.5</v>
      </c>
      <c r="K9" s="7">
        <v>2.5</v>
      </c>
      <c r="L9" s="16">
        <f t="shared" si="3"/>
        <v>10</v>
      </c>
      <c r="M9" s="5" t="s">
        <v>19</v>
      </c>
      <c r="N9" s="8"/>
      <c r="O9" s="6">
        <v>2</v>
      </c>
      <c r="P9" s="8"/>
      <c r="Q9" s="8"/>
      <c r="R9" s="9">
        <f t="shared" si="4"/>
        <v>2</v>
      </c>
      <c r="S9" s="20">
        <f t="shared" si="5"/>
        <v>0.2</v>
      </c>
      <c r="U9" s="7">
        <v>5.75</v>
      </c>
      <c r="V9" s="16">
        <f t="shared" si="6"/>
        <v>23</v>
      </c>
      <c r="W9" s="5" t="s">
        <v>30</v>
      </c>
      <c r="X9" s="8"/>
      <c r="Y9" s="6">
        <v>16</v>
      </c>
      <c r="Z9" s="8"/>
      <c r="AA9" s="8"/>
      <c r="AB9" s="9">
        <f t="shared" si="7"/>
        <v>16</v>
      </c>
      <c r="AC9" s="23">
        <f t="shared" si="8"/>
        <v>0.69565217391304346</v>
      </c>
    </row>
    <row r="10" spans="1:29" s="5" customFormat="1" ht="12.75" x14ac:dyDescent="0.2">
      <c r="A10" s="4">
        <v>0.5</v>
      </c>
      <c r="B10" s="18">
        <f t="shared" si="0"/>
        <v>2</v>
      </c>
      <c r="C10" s="5" t="s">
        <v>7</v>
      </c>
      <c r="D10" s="8"/>
      <c r="E10" s="6">
        <v>1</v>
      </c>
      <c r="F10" s="6">
        <v>1</v>
      </c>
      <c r="G10" s="8"/>
      <c r="H10" s="9">
        <f t="shared" si="1"/>
        <v>2</v>
      </c>
      <c r="I10" s="20">
        <f t="shared" si="2"/>
        <v>1</v>
      </c>
      <c r="K10" s="7">
        <v>5.25</v>
      </c>
      <c r="L10" s="16">
        <f t="shared" si="3"/>
        <v>21</v>
      </c>
      <c r="M10" s="5" t="s">
        <v>18</v>
      </c>
      <c r="N10" s="8"/>
      <c r="O10" s="6">
        <v>11</v>
      </c>
      <c r="P10" s="6">
        <v>9</v>
      </c>
      <c r="Q10" s="8"/>
      <c r="R10" s="9">
        <f t="shared" si="4"/>
        <v>20</v>
      </c>
      <c r="S10" s="20">
        <f t="shared" si="5"/>
        <v>0.95238095238095233</v>
      </c>
      <c r="U10" s="7">
        <v>7.25</v>
      </c>
      <c r="V10" s="16">
        <f t="shared" si="6"/>
        <v>29</v>
      </c>
      <c r="W10" s="5" t="s">
        <v>28</v>
      </c>
      <c r="X10" s="6">
        <v>6</v>
      </c>
      <c r="Y10" s="6">
        <v>0</v>
      </c>
      <c r="Z10" s="6">
        <v>0</v>
      </c>
      <c r="AA10" s="8"/>
      <c r="AB10" s="9">
        <f t="shared" si="7"/>
        <v>6</v>
      </c>
      <c r="AC10" s="23">
        <f t="shared" si="8"/>
        <v>0.20689655172413793</v>
      </c>
    </row>
    <row r="11" spans="1:29" s="5" customFormat="1" ht="12.75" x14ac:dyDescent="0.2">
      <c r="A11" s="4">
        <v>1</v>
      </c>
      <c r="B11" s="18">
        <f t="shared" si="0"/>
        <v>4</v>
      </c>
      <c r="C11" s="5" t="s">
        <v>6</v>
      </c>
      <c r="D11" s="8"/>
      <c r="E11" s="6">
        <v>6</v>
      </c>
      <c r="F11" s="6">
        <v>8</v>
      </c>
      <c r="G11" s="8"/>
      <c r="H11" s="9">
        <f t="shared" si="1"/>
        <v>14</v>
      </c>
      <c r="I11" s="20">
        <f t="shared" si="2"/>
        <v>3.5</v>
      </c>
      <c r="K11" s="7">
        <v>8</v>
      </c>
      <c r="L11" s="16">
        <f t="shared" si="3"/>
        <v>32</v>
      </c>
      <c r="M11" s="5" t="s">
        <v>17</v>
      </c>
      <c r="N11" s="8"/>
      <c r="O11" s="6">
        <v>0</v>
      </c>
      <c r="P11" s="6">
        <v>0</v>
      </c>
      <c r="Q11" s="6">
        <v>7</v>
      </c>
      <c r="R11" s="9">
        <f t="shared" si="4"/>
        <v>7</v>
      </c>
      <c r="S11" s="20">
        <f t="shared" si="5"/>
        <v>0.21875</v>
      </c>
      <c r="U11" s="7">
        <v>0</v>
      </c>
      <c r="V11" s="16">
        <f t="shared" ref="V11:V14" si="9">U11/0.25</f>
        <v>0</v>
      </c>
      <c r="W11" s="5" t="s">
        <v>37</v>
      </c>
      <c r="X11" s="8"/>
      <c r="Y11" s="8"/>
      <c r="Z11" s="8"/>
      <c r="AA11" s="8"/>
      <c r="AB11" s="9">
        <f t="shared" ref="AB11:AB14" si="10">SUM(X11:AA11)</f>
        <v>0</v>
      </c>
      <c r="AC11" s="23"/>
    </row>
    <row r="12" spans="1:29" s="5" customFormat="1" ht="12.75" x14ac:dyDescent="0.2">
      <c r="A12" s="4">
        <v>1.25</v>
      </c>
      <c r="B12" s="18">
        <f t="shared" si="0"/>
        <v>5</v>
      </c>
      <c r="C12" s="5" t="s">
        <v>5</v>
      </c>
      <c r="D12" s="6">
        <v>0</v>
      </c>
      <c r="E12" s="6">
        <v>0</v>
      </c>
      <c r="F12" s="6">
        <v>0</v>
      </c>
      <c r="G12" s="8"/>
      <c r="H12" s="9">
        <f t="shared" si="1"/>
        <v>0</v>
      </c>
      <c r="I12" s="20">
        <f t="shared" si="2"/>
        <v>0</v>
      </c>
      <c r="K12" s="7">
        <v>0</v>
      </c>
      <c r="L12" s="16">
        <f t="shared" si="3"/>
        <v>0</v>
      </c>
      <c r="M12" s="5" t="s">
        <v>37</v>
      </c>
      <c r="N12" s="8"/>
      <c r="O12" s="8"/>
      <c r="P12" s="8"/>
      <c r="Q12" s="8"/>
      <c r="R12" s="9">
        <f t="shared" si="4"/>
        <v>0</v>
      </c>
      <c r="S12" s="20"/>
      <c r="U12" s="7">
        <v>0</v>
      </c>
      <c r="V12" s="16">
        <f t="shared" si="9"/>
        <v>0</v>
      </c>
      <c r="W12" s="5" t="s">
        <v>37</v>
      </c>
      <c r="X12" s="8"/>
      <c r="Y12" s="8"/>
      <c r="Z12" s="8"/>
      <c r="AA12" s="8"/>
      <c r="AB12" s="9">
        <f t="shared" si="10"/>
        <v>0</v>
      </c>
      <c r="AC12" s="23"/>
    </row>
    <row r="13" spans="1:29" s="5" customFormat="1" ht="12.75" x14ac:dyDescent="0.2">
      <c r="A13" s="4">
        <v>4.75</v>
      </c>
      <c r="B13" s="18">
        <f t="shared" si="0"/>
        <v>19</v>
      </c>
      <c r="C13" s="5" t="s">
        <v>4</v>
      </c>
      <c r="D13" s="8"/>
      <c r="E13" s="6">
        <v>25</v>
      </c>
      <c r="F13" s="6">
        <v>0</v>
      </c>
      <c r="G13" s="8"/>
      <c r="H13" s="9">
        <f t="shared" si="1"/>
        <v>25</v>
      </c>
      <c r="I13" s="20">
        <f t="shared" si="2"/>
        <v>1.3157894736842106</v>
      </c>
      <c r="K13" s="7">
        <v>0</v>
      </c>
      <c r="L13" s="16">
        <f t="shared" si="3"/>
        <v>0</v>
      </c>
      <c r="M13" s="5" t="s">
        <v>37</v>
      </c>
      <c r="N13" s="8"/>
      <c r="O13" s="8"/>
      <c r="P13" s="8"/>
      <c r="Q13" s="8"/>
      <c r="R13" s="9">
        <f t="shared" si="4"/>
        <v>0</v>
      </c>
      <c r="S13" s="20"/>
      <c r="U13" s="7">
        <v>0</v>
      </c>
      <c r="V13" s="16">
        <f t="shared" si="9"/>
        <v>0</v>
      </c>
      <c r="W13" s="5" t="s">
        <v>37</v>
      </c>
      <c r="X13" s="8"/>
      <c r="Y13" s="8"/>
      <c r="Z13" s="8"/>
      <c r="AA13" s="8"/>
      <c r="AB13" s="9">
        <f t="shared" si="10"/>
        <v>0</v>
      </c>
      <c r="AC13" s="23"/>
    </row>
    <row r="14" spans="1:29" s="5" customFormat="1" ht="12.75" x14ac:dyDescent="0.2">
      <c r="A14" s="4">
        <v>7.5</v>
      </c>
      <c r="B14" s="18">
        <f t="shared" si="0"/>
        <v>30</v>
      </c>
      <c r="C14" s="5" t="s">
        <v>1</v>
      </c>
      <c r="D14" s="8"/>
      <c r="E14" s="6">
        <v>13</v>
      </c>
      <c r="F14" s="6">
        <v>9</v>
      </c>
      <c r="G14" s="6">
        <v>7</v>
      </c>
      <c r="H14" s="9">
        <f t="shared" si="1"/>
        <v>29</v>
      </c>
      <c r="I14" s="20">
        <f t="shared" si="2"/>
        <v>0.96666666666666667</v>
      </c>
      <c r="K14" s="7">
        <v>0</v>
      </c>
      <c r="L14" s="16">
        <f t="shared" si="3"/>
        <v>0</v>
      </c>
      <c r="M14" s="5" t="s">
        <v>37</v>
      </c>
      <c r="N14" s="8"/>
      <c r="O14" s="8"/>
      <c r="P14" s="8"/>
      <c r="Q14" s="8"/>
      <c r="R14" s="9">
        <f t="shared" si="4"/>
        <v>0</v>
      </c>
      <c r="S14" s="20"/>
      <c r="U14" s="7">
        <v>0</v>
      </c>
      <c r="V14" s="16">
        <f t="shared" si="9"/>
        <v>0</v>
      </c>
      <c r="W14" s="5" t="s">
        <v>37</v>
      </c>
      <c r="X14" s="8"/>
      <c r="Y14" s="8"/>
      <c r="Z14" s="8"/>
      <c r="AA14" s="8"/>
      <c r="AB14" s="9">
        <f t="shared" si="10"/>
        <v>0</v>
      </c>
      <c r="AC14" s="23"/>
    </row>
    <row r="15" spans="1:29" s="5" customFormat="1" ht="12.75" x14ac:dyDescent="0.2">
      <c r="A15" s="10">
        <f>SUM(A2:A14)</f>
        <v>17.25</v>
      </c>
      <c r="B15" s="18">
        <f t="shared" ref="B15:B33" si="11">A15/0.25</f>
        <v>69</v>
      </c>
      <c r="D15" s="9">
        <f>SUM(D2:D14)</f>
        <v>36</v>
      </c>
      <c r="E15" s="9">
        <f t="shared" ref="E15:H15" si="12">SUM(E2:E14)</f>
        <v>70</v>
      </c>
      <c r="F15" s="9">
        <f t="shared" si="12"/>
        <v>32</v>
      </c>
      <c r="G15" s="9">
        <f t="shared" si="12"/>
        <v>17</v>
      </c>
      <c r="H15" s="11">
        <f t="shared" si="12"/>
        <v>155</v>
      </c>
      <c r="I15" s="20"/>
      <c r="K15" s="12">
        <f>SUM(K2:K11)</f>
        <v>20</v>
      </c>
      <c r="L15" s="16">
        <f t="shared" ref="L15:L33" si="13">K15/0.25</f>
        <v>80</v>
      </c>
      <c r="N15" s="9">
        <f>SUM(N2:N11)</f>
        <v>28</v>
      </c>
      <c r="O15" s="9">
        <f>SUM(O2:O11)</f>
        <v>33</v>
      </c>
      <c r="P15" s="9">
        <f>SUM(P2:P11)</f>
        <v>31</v>
      </c>
      <c r="Q15" s="9">
        <f>SUM(Q2:Q11)</f>
        <v>9</v>
      </c>
      <c r="R15" s="11">
        <f>SUM(R2:R11)</f>
        <v>101</v>
      </c>
      <c r="S15" s="20"/>
      <c r="U15" s="12">
        <f>SUM(U2:U14)</f>
        <v>20</v>
      </c>
      <c r="V15" s="16">
        <f t="shared" ref="V15" si="14">U15/0.25</f>
        <v>80</v>
      </c>
      <c r="X15" s="9">
        <f>SUM(X2:X14)</f>
        <v>31</v>
      </c>
      <c r="Y15" s="9">
        <f t="shared" ref="Y15:AB15" si="15">SUM(Y2:Y14)</f>
        <v>54</v>
      </c>
      <c r="Z15" s="9">
        <f t="shared" si="15"/>
        <v>3</v>
      </c>
      <c r="AA15" s="9">
        <f t="shared" si="15"/>
        <v>0</v>
      </c>
      <c r="AB15" s="11">
        <f t="shared" si="15"/>
        <v>88</v>
      </c>
      <c r="AC15" s="23"/>
    </row>
    <row r="16" spans="1:29" s="5" customFormat="1" ht="12.75" x14ac:dyDescent="0.2">
      <c r="A16" s="4"/>
      <c r="B16" s="18"/>
      <c r="D16" s="6"/>
      <c r="E16" s="6"/>
      <c r="F16" s="6"/>
      <c r="G16" s="6"/>
      <c r="H16" s="6"/>
      <c r="I16" s="20"/>
      <c r="K16" s="7"/>
      <c r="L16" s="16"/>
      <c r="N16" s="6"/>
      <c r="O16" s="6"/>
      <c r="P16" s="6"/>
      <c r="Q16" s="6"/>
      <c r="R16" s="6"/>
      <c r="S16" s="20"/>
      <c r="U16" s="7"/>
      <c r="V16" s="16"/>
      <c r="X16" s="6"/>
      <c r="Y16" s="6"/>
      <c r="Z16" s="6"/>
      <c r="AA16" s="6"/>
      <c r="AB16" s="6"/>
      <c r="AC16" s="23"/>
    </row>
    <row r="17" spans="1:29" s="5" customFormat="1" ht="12.75" x14ac:dyDescent="0.2">
      <c r="A17" s="4"/>
      <c r="B17" s="18"/>
      <c r="D17" s="6"/>
      <c r="E17" s="6"/>
      <c r="F17" s="6"/>
      <c r="G17" s="6"/>
      <c r="H17" s="6"/>
      <c r="I17" s="20"/>
      <c r="K17" s="7"/>
      <c r="L17" s="16"/>
      <c r="N17" s="6"/>
      <c r="O17" s="6"/>
      <c r="P17" s="6"/>
      <c r="Q17" s="6"/>
      <c r="R17" s="6"/>
      <c r="S17" s="20"/>
      <c r="U17" s="7"/>
      <c r="V17" s="16"/>
      <c r="X17" s="6"/>
      <c r="Y17" s="6"/>
      <c r="Z17" s="6"/>
      <c r="AA17" s="6"/>
      <c r="AB17" s="6"/>
      <c r="AC17" s="23"/>
    </row>
    <row r="18" spans="1:29" s="5" customFormat="1" ht="12.75" x14ac:dyDescent="0.2">
      <c r="A18" s="4"/>
      <c r="B18" s="18"/>
      <c r="D18" s="6"/>
      <c r="E18" s="6"/>
      <c r="F18" s="6"/>
      <c r="G18" s="6"/>
      <c r="H18" s="6"/>
      <c r="I18" s="20"/>
      <c r="K18" s="7"/>
      <c r="L18" s="16"/>
      <c r="N18" s="6"/>
      <c r="O18" s="6"/>
      <c r="P18" s="6"/>
      <c r="Q18" s="6"/>
      <c r="R18" s="6"/>
      <c r="S18" s="20"/>
      <c r="U18" s="7"/>
      <c r="V18" s="16"/>
      <c r="X18" s="6"/>
      <c r="Y18" s="6"/>
      <c r="Z18" s="6"/>
      <c r="AA18" s="6"/>
      <c r="AB18" s="6"/>
      <c r="AC18" s="23"/>
    </row>
    <row r="19" spans="1:29" s="5" customFormat="1" ht="12.75" x14ac:dyDescent="0.2">
      <c r="A19" s="4"/>
      <c r="B19" s="18"/>
      <c r="C19" s="5" t="s">
        <v>38</v>
      </c>
      <c r="D19" s="6">
        <v>1</v>
      </c>
      <c r="E19" s="6">
        <v>2</v>
      </c>
      <c r="F19" s="6">
        <v>3</v>
      </c>
      <c r="G19" s="6">
        <v>4</v>
      </c>
      <c r="H19" s="6" t="s">
        <v>26</v>
      </c>
      <c r="I19" s="20"/>
      <c r="K19" s="7"/>
      <c r="L19" s="16"/>
      <c r="M19" s="5" t="s">
        <v>52</v>
      </c>
      <c r="N19" s="6">
        <v>1</v>
      </c>
      <c r="O19" s="6">
        <v>2</v>
      </c>
      <c r="P19" s="6">
        <v>3</v>
      </c>
      <c r="Q19" s="6">
        <v>4</v>
      </c>
      <c r="R19" s="6" t="s">
        <v>26</v>
      </c>
      <c r="S19" s="20"/>
      <c r="U19" s="7"/>
      <c r="V19" s="16"/>
      <c r="X19" s="6"/>
      <c r="Y19" s="6"/>
      <c r="Z19" s="6"/>
      <c r="AA19" s="6"/>
      <c r="AB19" s="6"/>
      <c r="AC19" s="23"/>
    </row>
    <row r="20" spans="1:29" s="5" customFormat="1" ht="12.75" x14ac:dyDescent="0.2">
      <c r="A20" s="4">
        <v>0.25</v>
      </c>
      <c r="B20" s="18">
        <f t="shared" ref="B20:B32" si="16">A20/0.25</f>
        <v>1</v>
      </c>
      <c r="C20" s="5" t="s">
        <v>46</v>
      </c>
      <c r="D20" s="6">
        <v>13</v>
      </c>
      <c r="E20" s="6">
        <v>1</v>
      </c>
      <c r="F20" s="8"/>
      <c r="G20" s="8"/>
      <c r="H20" s="9">
        <f t="shared" ref="H20:H32" si="17">SUM(D20:G20)</f>
        <v>14</v>
      </c>
      <c r="I20" s="20">
        <f t="shared" ref="I20:I32" si="18">H20/B20</f>
        <v>14</v>
      </c>
      <c r="K20" s="7">
        <v>0.25</v>
      </c>
      <c r="L20" s="16">
        <f t="shared" ref="L20:L32" si="19">K20/0.25</f>
        <v>1</v>
      </c>
      <c r="M20" s="5" t="s">
        <v>3</v>
      </c>
      <c r="N20" s="6">
        <v>11</v>
      </c>
      <c r="O20" s="8"/>
      <c r="P20" s="8"/>
      <c r="Q20" s="8"/>
      <c r="R20" s="9">
        <f t="shared" ref="R20:R32" si="20">SUM(N20:Q20)</f>
        <v>11</v>
      </c>
      <c r="S20" s="20">
        <f t="shared" ref="S20:S32" si="21">R20/L20</f>
        <v>11</v>
      </c>
      <c r="U20" s="4"/>
      <c r="V20" s="16"/>
      <c r="W20" s="13">
        <f>SUM(U15,K15,A15,A33,K33)</f>
        <v>96.25</v>
      </c>
      <c r="X20" s="6"/>
      <c r="Y20" s="6"/>
      <c r="Z20" s="6"/>
      <c r="AA20" s="6"/>
      <c r="AB20" s="6"/>
      <c r="AC20" s="23"/>
    </row>
    <row r="21" spans="1:29" s="5" customFormat="1" ht="12.75" x14ac:dyDescent="0.2">
      <c r="A21" s="4">
        <v>0.25</v>
      </c>
      <c r="B21" s="18">
        <f t="shared" si="16"/>
        <v>1</v>
      </c>
      <c r="C21" s="5" t="s">
        <v>50</v>
      </c>
      <c r="D21" s="6">
        <v>6</v>
      </c>
      <c r="E21" s="8"/>
      <c r="F21" s="8"/>
      <c r="G21" s="8"/>
      <c r="H21" s="9">
        <f t="shared" si="17"/>
        <v>6</v>
      </c>
      <c r="I21" s="20">
        <f t="shared" si="18"/>
        <v>6</v>
      </c>
      <c r="K21" s="7">
        <v>0.25</v>
      </c>
      <c r="L21" s="16">
        <f t="shared" si="19"/>
        <v>1</v>
      </c>
      <c r="M21" s="5" t="s">
        <v>61</v>
      </c>
      <c r="N21" s="8"/>
      <c r="O21" s="6">
        <v>0</v>
      </c>
      <c r="P21" s="6">
        <v>6</v>
      </c>
      <c r="Q21" s="6">
        <v>0</v>
      </c>
      <c r="R21" s="9">
        <f t="shared" si="20"/>
        <v>6</v>
      </c>
      <c r="S21" s="20">
        <f t="shared" si="21"/>
        <v>6</v>
      </c>
      <c r="U21" s="4"/>
      <c r="V21" s="16"/>
      <c r="W21" s="6"/>
      <c r="X21" s="6"/>
      <c r="Y21" s="6"/>
      <c r="Z21" s="6"/>
      <c r="AA21" s="6"/>
      <c r="AB21" s="6"/>
      <c r="AC21" s="23"/>
    </row>
    <row r="22" spans="1:29" s="5" customFormat="1" ht="12.75" x14ac:dyDescent="0.2">
      <c r="A22" s="4">
        <v>0.25</v>
      </c>
      <c r="B22" s="18">
        <f t="shared" si="16"/>
        <v>1</v>
      </c>
      <c r="C22" s="5" t="s">
        <v>64</v>
      </c>
      <c r="D22" s="6">
        <v>0</v>
      </c>
      <c r="E22" s="6">
        <v>0</v>
      </c>
      <c r="F22" s="8"/>
      <c r="G22" s="8"/>
      <c r="H22" s="9">
        <f t="shared" si="17"/>
        <v>0</v>
      </c>
      <c r="I22" s="20">
        <f t="shared" si="18"/>
        <v>0</v>
      </c>
      <c r="K22" s="7">
        <v>0.25</v>
      </c>
      <c r="L22" s="16">
        <f t="shared" si="19"/>
        <v>1</v>
      </c>
      <c r="M22" s="5" t="s">
        <v>62</v>
      </c>
      <c r="N22" s="6">
        <v>8</v>
      </c>
      <c r="O22" s="8"/>
      <c r="P22" s="8"/>
      <c r="Q22" s="8"/>
      <c r="R22" s="9">
        <f t="shared" si="20"/>
        <v>8</v>
      </c>
      <c r="S22" s="20">
        <f t="shared" si="21"/>
        <v>8</v>
      </c>
      <c r="U22" s="4" t="s">
        <v>65</v>
      </c>
      <c r="V22" s="16"/>
      <c r="W22" s="14">
        <v>71.25</v>
      </c>
      <c r="X22" s="6"/>
      <c r="Y22" s="6"/>
      <c r="Z22" s="6"/>
      <c r="AA22" s="6"/>
      <c r="AB22" s="6"/>
      <c r="AC22" s="23"/>
    </row>
    <row r="23" spans="1:29" s="5" customFormat="1" ht="12.75" x14ac:dyDescent="0.2">
      <c r="A23" s="4">
        <v>0.25</v>
      </c>
      <c r="B23" s="18">
        <f t="shared" si="16"/>
        <v>1</v>
      </c>
      <c r="C23" s="5" t="s">
        <v>51</v>
      </c>
      <c r="D23" s="6">
        <v>0</v>
      </c>
      <c r="E23" s="6">
        <v>0</v>
      </c>
      <c r="F23" s="6">
        <v>0</v>
      </c>
      <c r="G23" s="6">
        <v>0</v>
      </c>
      <c r="H23" s="9">
        <f t="shared" si="17"/>
        <v>0</v>
      </c>
      <c r="I23" s="20">
        <f t="shared" si="18"/>
        <v>0</v>
      </c>
      <c r="K23" s="7">
        <v>0.25</v>
      </c>
      <c r="L23" s="16">
        <f t="shared" si="19"/>
        <v>1</v>
      </c>
      <c r="M23" s="5" t="s">
        <v>63</v>
      </c>
      <c r="N23" s="6">
        <v>2</v>
      </c>
      <c r="O23" s="8"/>
      <c r="P23" s="8"/>
      <c r="Q23" s="8"/>
      <c r="R23" s="9">
        <f t="shared" si="20"/>
        <v>2</v>
      </c>
      <c r="S23" s="20">
        <f t="shared" si="21"/>
        <v>2</v>
      </c>
      <c r="U23" s="4" t="s">
        <v>66</v>
      </c>
      <c r="V23" s="16"/>
      <c r="W23" s="15">
        <v>25</v>
      </c>
      <c r="X23" s="6"/>
      <c r="Y23" s="6"/>
      <c r="Z23" s="6"/>
      <c r="AA23" s="6"/>
      <c r="AB23" s="6"/>
      <c r="AC23" s="23"/>
    </row>
    <row r="24" spans="1:29" s="5" customFormat="1" ht="12.75" x14ac:dyDescent="0.2">
      <c r="A24" s="4">
        <v>0.75</v>
      </c>
      <c r="B24" s="18">
        <f t="shared" si="16"/>
        <v>3</v>
      </c>
      <c r="C24" s="5" t="s">
        <v>41</v>
      </c>
      <c r="D24" s="6">
        <v>7</v>
      </c>
      <c r="E24" s="8"/>
      <c r="F24" s="8"/>
      <c r="G24" s="8"/>
      <c r="H24" s="9">
        <f t="shared" si="17"/>
        <v>7</v>
      </c>
      <c r="I24" s="20">
        <f t="shared" si="18"/>
        <v>2.3333333333333335</v>
      </c>
      <c r="K24" s="7">
        <v>0.5</v>
      </c>
      <c r="L24" s="16">
        <f t="shared" si="19"/>
        <v>2</v>
      </c>
      <c r="M24" s="5" t="s">
        <v>59</v>
      </c>
      <c r="N24" s="6">
        <v>7</v>
      </c>
      <c r="O24" s="6">
        <v>5</v>
      </c>
      <c r="P24" s="8"/>
      <c r="Q24" s="8"/>
      <c r="R24" s="9">
        <f t="shared" si="20"/>
        <v>12</v>
      </c>
      <c r="S24" s="20">
        <f t="shared" si="21"/>
        <v>6</v>
      </c>
      <c r="U24" s="4" t="s">
        <v>67</v>
      </c>
      <c r="V24" s="16"/>
      <c r="W24" s="6" t="s">
        <v>71</v>
      </c>
      <c r="X24" s="6"/>
      <c r="Y24" s="6"/>
      <c r="Z24" s="6"/>
      <c r="AA24" s="6"/>
      <c r="AB24" s="6"/>
      <c r="AC24" s="23"/>
    </row>
    <row r="25" spans="1:29" s="5" customFormat="1" ht="12.75" x14ac:dyDescent="0.2">
      <c r="A25" s="4">
        <v>1</v>
      </c>
      <c r="B25" s="18">
        <f t="shared" si="16"/>
        <v>4</v>
      </c>
      <c r="C25" s="5" t="s">
        <v>49</v>
      </c>
      <c r="D25" s="6">
        <v>4</v>
      </c>
      <c r="E25" s="6">
        <v>10</v>
      </c>
      <c r="F25" s="8"/>
      <c r="G25" s="8"/>
      <c r="H25" s="9">
        <f t="shared" si="17"/>
        <v>14</v>
      </c>
      <c r="I25" s="20">
        <f t="shared" si="18"/>
        <v>3.5</v>
      </c>
      <c r="K25" s="7">
        <v>0.5</v>
      </c>
      <c r="L25" s="16">
        <f t="shared" si="19"/>
        <v>2</v>
      </c>
      <c r="M25" s="5" t="s">
        <v>60</v>
      </c>
      <c r="N25" s="8"/>
      <c r="O25" s="6">
        <v>0</v>
      </c>
      <c r="P25" s="6">
        <v>6</v>
      </c>
      <c r="Q25" s="8"/>
      <c r="R25" s="9">
        <f t="shared" si="20"/>
        <v>6</v>
      </c>
      <c r="S25" s="20">
        <f t="shared" si="21"/>
        <v>3</v>
      </c>
      <c r="U25" s="4" t="s">
        <v>68</v>
      </c>
      <c r="V25" s="16"/>
      <c r="W25" s="6" t="s">
        <v>72</v>
      </c>
      <c r="X25" s="6"/>
      <c r="Y25" s="6"/>
      <c r="Z25" s="6"/>
      <c r="AA25" s="6"/>
      <c r="AB25" s="6"/>
      <c r="AC25" s="23"/>
    </row>
    <row r="26" spans="1:29" s="5" customFormat="1" ht="12.75" x14ac:dyDescent="0.2">
      <c r="A26" s="4">
        <v>1.25</v>
      </c>
      <c r="B26" s="18">
        <f t="shared" si="16"/>
        <v>5</v>
      </c>
      <c r="C26" s="5" t="s">
        <v>45</v>
      </c>
      <c r="D26" s="8"/>
      <c r="E26" s="6">
        <v>12</v>
      </c>
      <c r="F26" s="6">
        <v>0</v>
      </c>
      <c r="G26" s="6">
        <v>0</v>
      </c>
      <c r="H26" s="9">
        <f t="shared" si="17"/>
        <v>12</v>
      </c>
      <c r="I26" s="20">
        <f t="shared" si="18"/>
        <v>2.4</v>
      </c>
      <c r="K26" s="7">
        <v>0.75</v>
      </c>
      <c r="L26" s="16">
        <f t="shared" si="19"/>
        <v>3</v>
      </c>
      <c r="M26" s="5" t="s">
        <v>58</v>
      </c>
      <c r="N26" s="8"/>
      <c r="O26" s="6">
        <v>0</v>
      </c>
      <c r="P26" s="8"/>
      <c r="Q26" s="8"/>
      <c r="R26" s="9">
        <f t="shared" si="20"/>
        <v>0</v>
      </c>
      <c r="S26" s="20">
        <f t="shared" si="21"/>
        <v>0</v>
      </c>
      <c r="U26" s="4" t="s">
        <v>69</v>
      </c>
      <c r="V26" s="16"/>
      <c r="W26" s="6" t="s">
        <v>70</v>
      </c>
      <c r="X26" s="6"/>
      <c r="Y26" s="6"/>
      <c r="Z26" s="6"/>
      <c r="AA26" s="6"/>
      <c r="AB26" s="6"/>
      <c r="AC26" s="23"/>
    </row>
    <row r="27" spans="1:29" s="5" customFormat="1" ht="12.75" x14ac:dyDescent="0.2">
      <c r="A27" s="4">
        <v>1.25</v>
      </c>
      <c r="B27" s="18">
        <f t="shared" si="16"/>
        <v>5</v>
      </c>
      <c r="C27" s="5" t="s">
        <v>47</v>
      </c>
      <c r="D27" s="6">
        <v>0</v>
      </c>
      <c r="E27" s="6">
        <v>0</v>
      </c>
      <c r="F27" s="6">
        <v>5</v>
      </c>
      <c r="G27" s="6">
        <v>6</v>
      </c>
      <c r="H27" s="9">
        <f t="shared" si="17"/>
        <v>11</v>
      </c>
      <c r="I27" s="20">
        <f t="shared" si="18"/>
        <v>2.2000000000000002</v>
      </c>
      <c r="K27" s="7">
        <v>1.5</v>
      </c>
      <c r="L27" s="16">
        <f t="shared" si="19"/>
        <v>6</v>
      </c>
      <c r="M27" s="5" t="s">
        <v>56</v>
      </c>
      <c r="N27" s="8"/>
      <c r="O27" s="6">
        <v>9</v>
      </c>
      <c r="P27" s="6">
        <v>9</v>
      </c>
      <c r="Q27" s="6">
        <v>6</v>
      </c>
      <c r="R27" s="9">
        <f t="shared" si="20"/>
        <v>24</v>
      </c>
      <c r="S27" s="20">
        <f t="shared" si="21"/>
        <v>4</v>
      </c>
      <c r="U27" s="7"/>
      <c r="V27" s="16"/>
      <c r="X27" s="6"/>
      <c r="Y27" s="6"/>
      <c r="Z27" s="6"/>
      <c r="AA27" s="6"/>
      <c r="AB27" s="6"/>
      <c r="AC27" s="23"/>
    </row>
    <row r="28" spans="1:29" s="5" customFormat="1" ht="12.75" x14ac:dyDescent="0.2">
      <c r="A28" s="4">
        <v>1.5</v>
      </c>
      <c r="B28" s="18">
        <f t="shared" si="16"/>
        <v>6</v>
      </c>
      <c r="C28" s="5" t="s">
        <v>44</v>
      </c>
      <c r="D28" s="8"/>
      <c r="E28" s="6">
        <v>6</v>
      </c>
      <c r="F28" s="8"/>
      <c r="G28" s="8"/>
      <c r="H28" s="9">
        <f t="shared" si="17"/>
        <v>6</v>
      </c>
      <c r="I28" s="20">
        <f t="shared" si="18"/>
        <v>1</v>
      </c>
      <c r="K28" s="7">
        <v>2</v>
      </c>
      <c r="L28" s="16">
        <f t="shared" si="19"/>
        <v>8</v>
      </c>
      <c r="M28" s="5" t="s">
        <v>57</v>
      </c>
      <c r="N28" s="8"/>
      <c r="O28" s="6">
        <v>7</v>
      </c>
      <c r="P28" s="6">
        <v>7</v>
      </c>
      <c r="Q28" s="6">
        <v>3</v>
      </c>
      <c r="R28" s="9">
        <f t="shared" si="20"/>
        <v>17</v>
      </c>
      <c r="S28" s="20">
        <f t="shared" si="21"/>
        <v>2.125</v>
      </c>
      <c r="U28" s="7"/>
      <c r="V28" s="16"/>
      <c r="X28" s="6"/>
      <c r="Y28" s="6"/>
      <c r="Z28" s="6"/>
      <c r="AA28" s="6"/>
      <c r="AB28" s="6"/>
      <c r="AC28" s="23"/>
    </row>
    <row r="29" spans="1:29" s="5" customFormat="1" ht="12.75" x14ac:dyDescent="0.2">
      <c r="A29" s="4">
        <v>1.75</v>
      </c>
      <c r="B29" s="18">
        <f t="shared" si="16"/>
        <v>7</v>
      </c>
      <c r="C29" s="5" t="s">
        <v>42</v>
      </c>
      <c r="D29" s="8"/>
      <c r="E29" s="6">
        <v>13</v>
      </c>
      <c r="F29" s="6">
        <v>0</v>
      </c>
      <c r="G29" s="8"/>
      <c r="H29" s="9">
        <f t="shared" si="17"/>
        <v>13</v>
      </c>
      <c r="I29" s="20">
        <f t="shared" si="18"/>
        <v>1.8571428571428572</v>
      </c>
      <c r="K29" s="7">
        <v>2</v>
      </c>
      <c r="L29" s="16">
        <f t="shared" si="19"/>
        <v>8</v>
      </c>
      <c r="M29" s="5" t="s">
        <v>55</v>
      </c>
      <c r="N29" s="8"/>
      <c r="O29" s="6">
        <v>5</v>
      </c>
      <c r="P29" s="8"/>
      <c r="Q29" s="8"/>
      <c r="R29" s="9">
        <f t="shared" si="20"/>
        <v>5</v>
      </c>
      <c r="S29" s="20">
        <f t="shared" si="21"/>
        <v>0.625</v>
      </c>
      <c r="U29" s="7"/>
      <c r="V29" s="16"/>
      <c r="X29" s="6"/>
      <c r="Y29" s="6"/>
      <c r="Z29" s="6"/>
      <c r="AA29" s="6"/>
      <c r="AB29" s="6"/>
      <c r="AC29" s="23"/>
    </row>
    <row r="30" spans="1:29" s="5" customFormat="1" ht="12.75" x14ac:dyDescent="0.2">
      <c r="A30" s="4">
        <v>2.5</v>
      </c>
      <c r="B30" s="18">
        <f t="shared" si="16"/>
        <v>10</v>
      </c>
      <c r="C30" s="5" t="s">
        <v>43</v>
      </c>
      <c r="D30" s="8"/>
      <c r="E30" s="6">
        <v>1</v>
      </c>
      <c r="F30" s="6">
        <v>1</v>
      </c>
      <c r="G30" s="6">
        <v>1</v>
      </c>
      <c r="H30" s="9">
        <f t="shared" si="17"/>
        <v>3</v>
      </c>
      <c r="I30" s="20">
        <f t="shared" si="18"/>
        <v>0.3</v>
      </c>
      <c r="K30" s="7">
        <v>3</v>
      </c>
      <c r="L30" s="16">
        <f t="shared" si="19"/>
        <v>12</v>
      </c>
      <c r="M30" s="5" t="s">
        <v>2</v>
      </c>
      <c r="N30" s="8"/>
      <c r="O30" s="6">
        <v>7</v>
      </c>
      <c r="P30" s="6">
        <v>3</v>
      </c>
      <c r="Q30" s="6">
        <v>2</v>
      </c>
      <c r="R30" s="9">
        <f t="shared" si="20"/>
        <v>12</v>
      </c>
      <c r="S30" s="20">
        <f t="shared" si="21"/>
        <v>1</v>
      </c>
      <c r="U30" s="7"/>
      <c r="V30" s="16"/>
      <c r="X30" s="6"/>
      <c r="Y30" s="6"/>
      <c r="Z30" s="6"/>
      <c r="AA30" s="6"/>
      <c r="AB30" s="6"/>
      <c r="AC30" s="23"/>
    </row>
    <row r="31" spans="1:29" s="5" customFormat="1" ht="12.75" x14ac:dyDescent="0.2">
      <c r="A31" s="4">
        <v>3.25</v>
      </c>
      <c r="B31" s="18">
        <f t="shared" si="16"/>
        <v>13</v>
      </c>
      <c r="C31" s="5" t="s">
        <v>40</v>
      </c>
      <c r="D31" s="8"/>
      <c r="E31" s="6">
        <v>10</v>
      </c>
      <c r="F31" s="8"/>
      <c r="G31" s="8"/>
      <c r="H31" s="9">
        <f t="shared" si="17"/>
        <v>10</v>
      </c>
      <c r="I31" s="20">
        <f t="shared" si="18"/>
        <v>0.76923076923076927</v>
      </c>
      <c r="K31" s="7">
        <v>4</v>
      </c>
      <c r="L31" s="16">
        <f t="shared" si="19"/>
        <v>16</v>
      </c>
      <c r="M31" s="5" t="s">
        <v>54</v>
      </c>
      <c r="N31" s="8"/>
      <c r="O31" s="6">
        <v>1</v>
      </c>
      <c r="P31" s="8"/>
      <c r="Q31" s="8"/>
      <c r="R31" s="9">
        <f t="shared" si="20"/>
        <v>1</v>
      </c>
      <c r="S31" s="20">
        <f t="shared" si="21"/>
        <v>6.25E-2</v>
      </c>
      <c r="U31" s="7"/>
      <c r="V31" s="16"/>
      <c r="X31" s="6"/>
      <c r="Y31" s="6"/>
      <c r="Z31" s="6"/>
      <c r="AA31" s="6"/>
      <c r="AB31" s="6"/>
      <c r="AC31" s="23"/>
    </row>
    <row r="32" spans="1:29" s="5" customFormat="1" ht="12.75" x14ac:dyDescent="0.2">
      <c r="A32" s="4">
        <v>5.5</v>
      </c>
      <c r="B32" s="18">
        <f t="shared" si="16"/>
        <v>22</v>
      </c>
      <c r="C32" s="5" t="s">
        <v>39</v>
      </c>
      <c r="D32" s="8"/>
      <c r="E32" s="6">
        <v>6</v>
      </c>
      <c r="F32" s="8"/>
      <c r="G32" s="8"/>
      <c r="H32" s="9">
        <f t="shared" si="17"/>
        <v>6</v>
      </c>
      <c r="I32" s="20">
        <f t="shared" si="18"/>
        <v>0.27272727272727271</v>
      </c>
      <c r="K32" s="7">
        <v>4</v>
      </c>
      <c r="L32" s="16">
        <f t="shared" si="19"/>
        <v>16</v>
      </c>
      <c r="M32" s="5" t="s">
        <v>53</v>
      </c>
      <c r="N32" s="8"/>
      <c r="O32" s="6">
        <v>6</v>
      </c>
      <c r="P32" s="8"/>
      <c r="Q32" s="8"/>
      <c r="R32" s="9">
        <f t="shared" si="20"/>
        <v>6</v>
      </c>
      <c r="S32" s="20">
        <f t="shared" si="21"/>
        <v>0.375</v>
      </c>
      <c r="U32" s="7"/>
      <c r="V32" s="16"/>
      <c r="X32" s="6"/>
      <c r="Y32" s="6"/>
      <c r="Z32" s="6"/>
      <c r="AA32" s="6"/>
      <c r="AB32" s="6"/>
      <c r="AC32" s="23"/>
    </row>
    <row r="33" spans="1:29" s="5" customFormat="1" ht="12.75" x14ac:dyDescent="0.2">
      <c r="A33" s="10">
        <f>SUM(A20:A32)</f>
        <v>19.75</v>
      </c>
      <c r="B33" s="18">
        <f t="shared" si="11"/>
        <v>79</v>
      </c>
      <c r="D33" s="9">
        <f>SUM(D20:D32)</f>
        <v>30</v>
      </c>
      <c r="E33" s="9">
        <f t="shared" ref="E33:H33" si="22">SUM(E20:E32)</f>
        <v>59</v>
      </c>
      <c r="F33" s="9">
        <f t="shared" si="22"/>
        <v>6</v>
      </c>
      <c r="G33" s="9">
        <f t="shared" si="22"/>
        <v>7</v>
      </c>
      <c r="H33" s="11">
        <f t="shared" si="22"/>
        <v>102</v>
      </c>
      <c r="I33" s="21"/>
      <c r="K33" s="12">
        <f>SUM(K20:K32)</f>
        <v>19.25</v>
      </c>
      <c r="L33" s="16">
        <f t="shared" si="13"/>
        <v>77</v>
      </c>
      <c r="N33" s="9">
        <f>SUM(N20:N32)</f>
        <v>28</v>
      </c>
      <c r="O33" s="9">
        <f t="shared" ref="O33:R33" si="23">SUM(O20:O32)</f>
        <v>40</v>
      </c>
      <c r="P33" s="9">
        <f t="shared" si="23"/>
        <v>31</v>
      </c>
      <c r="Q33" s="9">
        <f t="shared" si="23"/>
        <v>11</v>
      </c>
      <c r="R33" s="11">
        <f t="shared" si="23"/>
        <v>110</v>
      </c>
      <c r="S33" s="21"/>
      <c r="U33" s="7"/>
      <c r="V33" s="16"/>
      <c r="X33" s="6"/>
      <c r="Y33" s="6"/>
      <c r="Z33" s="6"/>
      <c r="AA33" s="6"/>
      <c r="AB33" s="6"/>
      <c r="AC33" s="23"/>
    </row>
  </sheetData>
  <sortState xmlns:xlrd2="http://schemas.microsoft.com/office/spreadsheetml/2017/richdata2" ref="K20:S32">
    <sortCondition ref="L20:L32"/>
  </sortState>
  <pageMargins left="0.25" right="0.2" top="0.5" bottom="0.25" header="0.3" footer="0.3"/>
  <pageSetup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620-2267-4725-A553-78724B164579}">
  <dimension ref="A1:Z77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53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5.85546875" style="153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53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0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43" t="s">
        <v>73</v>
      </c>
      <c r="H1" s="113" t="s">
        <v>164</v>
      </c>
      <c r="J1" s="124" t="s">
        <v>156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43" t="s">
        <v>73</v>
      </c>
      <c r="Q1" s="113" t="s">
        <v>164</v>
      </c>
      <c r="S1" s="124" t="s">
        <v>524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43" t="s">
        <v>73</v>
      </c>
      <c r="Z1" s="113" t="s">
        <v>164</v>
      </c>
    </row>
    <row r="2" spans="1:26" s="44" customFormat="1" ht="9" x14ac:dyDescent="0.15">
      <c r="A2" s="159" t="s">
        <v>118</v>
      </c>
      <c r="B2" s="127">
        <v>4</v>
      </c>
      <c r="C2" s="127">
        <v>3</v>
      </c>
      <c r="D2" s="127">
        <v>5</v>
      </c>
      <c r="E2" s="127">
        <v>11</v>
      </c>
      <c r="F2" s="128">
        <f t="shared" ref="F2:F13" si="0">SUM(B2:E2)</f>
        <v>23</v>
      </c>
      <c r="G2" s="146">
        <v>1</v>
      </c>
      <c r="H2" s="130">
        <f t="shared" ref="H2:H13" si="1">F2/G2</f>
        <v>23</v>
      </c>
      <c r="J2" s="160" t="s">
        <v>542</v>
      </c>
      <c r="K2" s="127">
        <v>9</v>
      </c>
      <c r="L2" s="126"/>
      <c r="M2" s="126"/>
      <c r="N2" s="126"/>
      <c r="O2" s="128">
        <f t="shared" ref="O2:O13" si="2">SUM(K2:N2)</f>
        <v>9</v>
      </c>
      <c r="P2" s="146">
        <v>1</v>
      </c>
      <c r="Q2" s="130">
        <f t="shared" ref="Q2:Q11" si="3">O2/P2</f>
        <v>9</v>
      </c>
      <c r="S2" s="160" t="s">
        <v>510</v>
      </c>
      <c r="T2" s="127">
        <v>6</v>
      </c>
      <c r="U2" s="127">
        <v>1</v>
      </c>
      <c r="V2" s="127">
        <v>2</v>
      </c>
      <c r="W2" s="127">
        <v>0</v>
      </c>
      <c r="X2" s="128">
        <f t="shared" ref="X2:X13" si="4">SUM(T2:W2)</f>
        <v>9</v>
      </c>
      <c r="Y2" s="146">
        <v>1</v>
      </c>
      <c r="Z2" s="130">
        <f t="shared" ref="Z2:Z10" si="5">X2/Y2</f>
        <v>9</v>
      </c>
    </row>
    <row r="3" spans="1:26" s="44" customFormat="1" ht="9" x14ac:dyDescent="0.15">
      <c r="A3" s="159" t="s">
        <v>344</v>
      </c>
      <c r="B3" s="127">
        <v>0</v>
      </c>
      <c r="C3" s="127">
        <v>0</v>
      </c>
      <c r="D3" s="127">
        <v>0</v>
      </c>
      <c r="E3" s="126"/>
      <c r="F3" s="128">
        <f t="shared" si="0"/>
        <v>0</v>
      </c>
      <c r="G3" s="146">
        <v>1</v>
      </c>
      <c r="H3" s="130">
        <f t="shared" si="1"/>
        <v>0</v>
      </c>
      <c r="J3" s="160" t="s">
        <v>557</v>
      </c>
      <c r="K3" s="127">
        <v>12</v>
      </c>
      <c r="L3" s="126"/>
      <c r="M3" s="126"/>
      <c r="N3" s="126"/>
      <c r="O3" s="128">
        <f t="shared" si="2"/>
        <v>12</v>
      </c>
      <c r="P3" s="146">
        <v>3</v>
      </c>
      <c r="Q3" s="130">
        <f t="shared" si="3"/>
        <v>4</v>
      </c>
      <c r="S3" s="160" t="s">
        <v>525</v>
      </c>
      <c r="T3" s="127">
        <v>7</v>
      </c>
      <c r="U3" s="127">
        <v>3</v>
      </c>
      <c r="V3" s="126"/>
      <c r="W3" s="126"/>
      <c r="X3" s="128">
        <f t="shared" si="4"/>
        <v>10</v>
      </c>
      <c r="Y3" s="146">
        <v>2</v>
      </c>
      <c r="Z3" s="130">
        <f t="shared" si="5"/>
        <v>5</v>
      </c>
    </row>
    <row r="4" spans="1:26" s="44" customFormat="1" ht="9" x14ac:dyDescent="0.15">
      <c r="A4" s="159" t="s">
        <v>558</v>
      </c>
      <c r="B4" s="127">
        <v>3</v>
      </c>
      <c r="C4" s="126"/>
      <c r="D4" s="126"/>
      <c r="E4" s="126"/>
      <c r="F4" s="128">
        <f t="shared" si="0"/>
        <v>3</v>
      </c>
      <c r="G4" s="146">
        <v>1</v>
      </c>
      <c r="H4" s="130">
        <f t="shared" si="1"/>
        <v>3</v>
      </c>
      <c r="J4" s="160" t="s">
        <v>480</v>
      </c>
      <c r="K4" s="127">
        <v>9</v>
      </c>
      <c r="L4" s="126"/>
      <c r="M4" s="126"/>
      <c r="N4" s="126"/>
      <c r="O4" s="128">
        <f t="shared" si="2"/>
        <v>9</v>
      </c>
      <c r="P4" s="146">
        <v>4</v>
      </c>
      <c r="Q4" s="130">
        <f t="shared" si="3"/>
        <v>2.25</v>
      </c>
      <c r="S4" s="160" t="s">
        <v>372</v>
      </c>
      <c r="T4" s="126"/>
      <c r="U4" s="127">
        <v>6</v>
      </c>
      <c r="V4" s="127">
        <v>7</v>
      </c>
      <c r="W4" s="127">
        <v>0</v>
      </c>
      <c r="X4" s="128">
        <f t="shared" si="4"/>
        <v>13</v>
      </c>
      <c r="Y4" s="146">
        <v>3</v>
      </c>
      <c r="Z4" s="130">
        <f t="shared" si="5"/>
        <v>4.333333333333333</v>
      </c>
    </row>
    <row r="5" spans="1:26" s="44" customFormat="1" ht="9" x14ac:dyDescent="0.15">
      <c r="A5" s="159" t="s">
        <v>326</v>
      </c>
      <c r="B5" s="127">
        <v>1</v>
      </c>
      <c r="C5" s="126"/>
      <c r="D5" s="126"/>
      <c r="E5" s="126"/>
      <c r="F5" s="128">
        <f t="shared" si="0"/>
        <v>1</v>
      </c>
      <c r="G5" s="146">
        <v>1</v>
      </c>
      <c r="H5" s="130">
        <f t="shared" si="1"/>
        <v>1</v>
      </c>
      <c r="J5" s="160" t="s">
        <v>205</v>
      </c>
      <c r="K5" s="127">
        <v>9</v>
      </c>
      <c r="L5" s="127">
        <v>11</v>
      </c>
      <c r="M5" s="126"/>
      <c r="N5" s="126"/>
      <c r="O5" s="128">
        <f t="shared" si="2"/>
        <v>20</v>
      </c>
      <c r="P5" s="146">
        <v>5</v>
      </c>
      <c r="Q5" s="130">
        <f t="shared" si="3"/>
        <v>4</v>
      </c>
      <c r="S5" s="160" t="s">
        <v>553</v>
      </c>
      <c r="T5" s="126"/>
      <c r="U5" s="127">
        <v>7</v>
      </c>
      <c r="V5" s="126"/>
      <c r="W5" s="126"/>
      <c r="X5" s="128">
        <f t="shared" si="4"/>
        <v>7</v>
      </c>
      <c r="Y5" s="146">
        <v>3</v>
      </c>
      <c r="Z5" s="130">
        <f t="shared" si="5"/>
        <v>2.3333333333333335</v>
      </c>
    </row>
    <row r="6" spans="1:26" s="44" customFormat="1" ht="9" x14ac:dyDescent="0.15">
      <c r="A6" s="159" t="s">
        <v>556</v>
      </c>
      <c r="B6" s="126"/>
      <c r="C6" s="127">
        <v>0</v>
      </c>
      <c r="D6" s="127">
        <v>9</v>
      </c>
      <c r="E6" s="127">
        <v>17</v>
      </c>
      <c r="F6" s="128">
        <f t="shared" si="0"/>
        <v>26</v>
      </c>
      <c r="G6" s="146">
        <v>2</v>
      </c>
      <c r="H6" s="130">
        <f t="shared" si="1"/>
        <v>13</v>
      </c>
      <c r="J6" s="160" t="s">
        <v>528</v>
      </c>
      <c r="K6" s="127">
        <v>8</v>
      </c>
      <c r="L6" s="127">
        <v>3</v>
      </c>
      <c r="M6" s="126"/>
      <c r="N6" s="126"/>
      <c r="O6" s="128">
        <f t="shared" si="2"/>
        <v>11</v>
      </c>
      <c r="P6" s="146">
        <v>6</v>
      </c>
      <c r="Q6" s="130">
        <f t="shared" si="3"/>
        <v>1.8333333333333333</v>
      </c>
      <c r="S6" s="160" t="s">
        <v>534</v>
      </c>
      <c r="T6" s="127">
        <v>0</v>
      </c>
      <c r="U6" s="127">
        <v>0</v>
      </c>
      <c r="V6" s="127">
        <v>0</v>
      </c>
      <c r="W6" s="126"/>
      <c r="X6" s="128">
        <f t="shared" si="4"/>
        <v>0</v>
      </c>
      <c r="Y6" s="146">
        <v>3</v>
      </c>
      <c r="Z6" s="130">
        <f t="shared" si="5"/>
        <v>0</v>
      </c>
    </row>
    <row r="7" spans="1:26" s="44" customFormat="1" ht="9" x14ac:dyDescent="0.15">
      <c r="A7" s="159" t="s">
        <v>548</v>
      </c>
      <c r="B7" s="127">
        <v>1</v>
      </c>
      <c r="C7" s="127">
        <v>7</v>
      </c>
      <c r="D7" s="126"/>
      <c r="E7" s="126"/>
      <c r="F7" s="128">
        <f t="shared" si="0"/>
        <v>8</v>
      </c>
      <c r="G7" s="146">
        <v>3</v>
      </c>
      <c r="H7" s="130">
        <f t="shared" si="1"/>
        <v>2.6666666666666665</v>
      </c>
      <c r="J7" s="160" t="s">
        <v>532</v>
      </c>
      <c r="K7" s="127">
        <v>1</v>
      </c>
      <c r="L7" s="127">
        <v>1</v>
      </c>
      <c r="M7" s="127">
        <v>0</v>
      </c>
      <c r="N7" s="126"/>
      <c r="O7" s="128">
        <f t="shared" si="2"/>
        <v>2</v>
      </c>
      <c r="P7" s="146">
        <v>7</v>
      </c>
      <c r="Q7" s="130">
        <f t="shared" si="3"/>
        <v>0.2857142857142857</v>
      </c>
      <c r="S7" s="160" t="s">
        <v>559</v>
      </c>
      <c r="T7" s="126"/>
      <c r="U7" s="127">
        <v>5</v>
      </c>
      <c r="V7" s="127">
        <v>19</v>
      </c>
      <c r="W7" s="127">
        <v>15</v>
      </c>
      <c r="X7" s="128">
        <f t="shared" si="4"/>
        <v>39</v>
      </c>
      <c r="Y7" s="146">
        <v>6</v>
      </c>
      <c r="Z7" s="130">
        <f t="shared" si="5"/>
        <v>6.5</v>
      </c>
    </row>
    <row r="8" spans="1:26" s="44" customFormat="1" ht="9" x14ac:dyDescent="0.15">
      <c r="A8" s="159" t="s">
        <v>555</v>
      </c>
      <c r="B8" s="127">
        <v>2</v>
      </c>
      <c r="C8" s="126"/>
      <c r="D8" s="126"/>
      <c r="E8" s="126"/>
      <c r="F8" s="128">
        <f t="shared" si="0"/>
        <v>2</v>
      </c>
      <c r="G8" s="146">
        <v>4</v>
      </c>
      <c r="H8" s="130">
        <f t="shared" si="1"/>
        <v>0.5</v>
      </c>
      <c r="J8" s="160" t="s">
        <v>321</v>
      </c>
      <c r="K8" s="126"/>
      <c r="L8" s="127">
        <v>9</v>
      </c>
      <c r="M8" s="127">
        <v>0</v>
      </c>
      <c r="N8" s="127">
        <v>0</v>
      </c>
      <c r="O8" s="128">
        <f t="shared" si="2"/>
        <v>9</v>
      </c>
      <c r="P8" s="146">
        <v>9</v>
      </c>
      <c r="Q8" s="130">
        <f t="shared" si="3"/>
        <v>1</v>
      </c>
      <c r="S8" s="160" t="s">
        <v>267</v>
      </c>
      <c r="T8" s="127">
        <v>4</v>
      </c>
      <c r="U8" s="127">
        <v>7</v>
      </c>
      <c r="V8" s="126"/>
      <c r="W8" s="126"/>
      <c r="X8" s="128">
        <f t="shared" si="4"/>
        <v>11</v>
      </c>
      <c r="Y8" s="146">
        <v>8</v>
      </c>
      <c r="Z8" s="130">
        <f t="shared" si="5"/>
        <v>1.375</v>
      </c>
    </row>
    <row r="9" spans="1:26" s="44" customFormat="1" ht="9" x14ac:dyDescent="0.15">
      <c r="A9" s="159" t="s">
        <v>458</v>
      </c>
      <c r="B9" s="127">
        <v>8</v>
      </c>
      <c r="C9" s="126"/>
      <c r="D9" s="126"/>
      <c r="E9" s="126"/>
      <c r="F9" s="128">
        <f t="shared" si="0"/>
        <v>8</v>
      </c>
      <c r="G9" s="146">
        <v>5</v>
      </c>
      <c r="H9" s="130">
        <f t="shared" si="1"/>
        <v>1.6</v>
      </c>
      <c r="J9" s="160" t="s">
        <v>502</v>
      </c>
      <c r="K9" s="127">
        <v>6</v>
      </c>
      <c r="L9" s="127">
        <v>7</v>
      </c>
      <c r="M9" s="127">
        <v>24</v>
      </c>
      <c r="N9" s="127">
        <v>16</v>
      </c>
      <c r="O9" s="128">
        <f t="shared" si="2"/>
        <v>53</v>
      </c>
      <c r="P9" s="146">
        <v>10</v>
      </c>
      <c r="Q9" s="130">
        <f t="shared" si="3"/>
        <v>5.3</v>
      </c>
      <c r="S9" s="160" t="s">
        <v>426</v>
      </c>
      <c r="T9" s="127">
        <v>0</v>
      </c>
      <c r="U9" s="127">
        <v>0</v>
      </c>
      <c r="V9" s="127">
        <v>8</v>
      </c>
      <c r="W9" s="127">
        <v>6</v>
      </c>
      <c r="X9" s="128">
        <f t="shared" si="4"/>
        <v>14</v>
      </c>
      <c r="Y9" s="146">
        <v>15</v>
      </c>
      <c r="Z9" s="130">
        <f t="shared" si="5"/>
        <v>0.93333333333333335</v>
      </c>
    </row>
    <row r="10" spans="1:26" s="44" customFormat="1" ht="9" x14ac:dyDescent="0.15">
      <c r="A10" s="159" t="s">
        <v>531</v>
      </c>
      <c r="B10" s="127">
        <v>1</v>
      </c>
      <c r="C10" s="127">
        <v>2</v>
      </c>
      <c r="D10" s="126"/>
      <c r="E10" s="126"/>
      <c r="F10" s="128">
        <f t="shared" si="0"/>
        <v>3</v>
      </c>
      <c r="G10" s="146">
        <v>7</v>
      </c>
      <c r="H10" s="130">
        <f t="shared" si="1"/>
        <v>0.42857142857142855</v>
      </c>
      <c r="J10" s="160" t="s">
        <v>470</v>
      </c>
      <c r="K10" s="127">
        <v>8</v>
      </c>
      <c r="L10" s="126"/>
      <c r="M10" s="126"/>
      <c r="N10" s="126"/>
      <c r="O10" s="128">
        <f t="shared" si="2"/>
        <v>8</v>
      </c>
      <c r="P10" s="146">
        <v>12</v>
      </c>
      <c r="Q10" s="130">
        <f t="shared" si="3"/>
        <v>0.66666666666666663</v>
      </c>
      <c r="S10" s="160" t="s">
        <v>434</v>
      </c>
      <c r="T10" s="127">
        <v>11</v>
      </c>
      <c r="U10" s="127">
        <v>12</v>
      </c>
      <c r="V10" s="127">
        <v>9</v>
      </c>
      <c r="W10" s="126"/>
      <c r="X10" s="128">
        <f t="shared" si="4"/>
        <v>32</v>
      </c>
      <c r="Y10" s="146">
        <v>39</v>
      </c>
      <c r="Z10" s="130">
        <f t="shared" si="5"/>
        <v>0.82051282051282048</v>
      </c>
    </row>
    <row r="11" spans="1:26" s="44" customFormat="1" ht="9" x14ac:dyDescent="0.15">
      <c r="A11" s="159" t="s">
        <v>554</v>
      </c>
      <c r="B11" s="126"/>
      <c r="C11" s="127">
        <v>7</v>
      </c>
      <c r="D11" s="126"/>
      <c r="E11" s="126"/>
      <c r="F11" s="128">
        <f t="shared" si="0"/>
        <v>7</v>
      </c>
      <c r="G11" s="146">
        <v>7</v>
      </c>
      <c r="H11" s="130">
        <f t="shared" si="1"/>
        <v>1</v>
      </c>
      <c r="J11" s="160" t="s">
        <v>424</v>
      </c>
      <c r="K11" s="127">
        <v>18</v>
      </c>
      <c r="L11" s="127">
        <v>8</v>
      </c>
      <c r="M11" s="126"/>
      <c r="N11" s="126"/>
      <c r="O11" s="128">
        <f t="shared" si="2"/>
        <v>26</v>
      </c>
      <c r="P11" s="146">
        <v>23</v>
      </c>
      <c r="Q11" s="130">
        <f t="shared" si="3"/>
        <v>1.1304347826086956</v>
      </c>
      <c r="S11" s="161"/>
      <c r="T11" s="126"/>
      <c r="U11" s="126"/>
      <c r="V11" s="126"/>
      <c r="W11" s="126"/>
      <c r="X11" s="128">
        <f t="shared" si="4"/>
        <v>0</v>
      </c>
      <c r="Y11" s="146"/>
      <c r="Z11" s="130"/>
    </row>
    <row r="12" spans="1:26" s="44" customFormat="1" ht="9" x14ac:dyDescent="0.15">
      <c r="A12" s="159" t="s">
        <v>509</v>
      </c>
      <c r="B12" s="127">
        <v>1</v>
      </c>
      <c r="C12" s="126"/>
      <c r="D12" s="126"/>
      <c r="E12" s="126"/>
      <c r="F12" s="128">
        <f t="shared" si="0"/>
        <v>1</v>
      </c>
      <c r="G12" s="146">
        <v>17</v>
      </c>
      <c r="H12" s="130">
        <f t="shared" si="1"/>
        <v>5.8823529411764705E-2</v>
      </c>
      <c r="J12" s="161"/>
      <c r="K12" s="126"/>
      <c r="L12" s="126"/>
      <c r="M12" s="126"/>
      <c r="N12" s="126"/>
      <c r="O12" s="128">
        <f t="shared" si="2"/>
        <v>0</v>
      </c>
      <c r="P12" s="146"/>
      <c r="Q12" s="130"/>
      <c r="S12" s="161"/>
      <c r="T12" s="126"/>
      <c r="U12" s="126"/>
      <c r="V12" s="126"/>
      <c r="W12" s="126"/>
      <c r="X12" s="128">
        <f t="shared" si="4"/>
        <v>0</v>
      </c>
      <c r="Y12" s="146"/>
      <c r="Z12" s="130"/>
    </row>
    <row r="13" spans="1:26" s="44" customFormat="1" ht="9" x14ac:dyDescent="0.15">
      <c r="A13" s="159" t="s">
        <v>551</v>
      </c>
      <c r="B13" s="126"/>
      <c r="C13" s="127">
        <v>18</v>
      </c>
      <c r="D13" s="126"/>
      <c r="E13" s="126"/>
      <c r="F13" s="128">
        <f t="shared" si="0"/>
        <v>18</v>
      </c>
      <c r="G13" s="146">
        <v>30</v>
      </c>
      <c r="H13" s="130">
        <f t="shared" si="1"/>
        <v>0.6</v>
      </c>
      <c r="J13" s="161"/>
      <c r="K13" s="126"/>
      <c r="L13" s="126"/>
      <c r="M13" s="126"/>
      <c r="N13" s="126"/>
      <c r="O13" s="128">
        <f t="shared" si="2"/>
        <v>0</v>
      </c>
      <c r="P13" s="146"/>
      <c r="Q13" s="130"/>
      <c r="S13" s="161"/>
      <c r="T13" s="126"/>
      <c r="U13" s="126"/>
      <c r="V13" s="126"/>
      <c r="W13" s="126"/>
      <c r="X13" s="128">
        <f t="shared" si="4"/>
        <v>0</v>
      </c>
      <c r="Y13" s="146"/>
      <c r="Z13" s="130"/>
    </row>
    <row r="14" spans="1:26" s="44" customFormat="1" ht="9" x14ac:dyDescent="0.15">
      <c r="B14" s="46"/>
      <c r="C14" s="46"/>
      <c r="D14" s="46"/>
      <c r="E14" s="46"/>
      <c r="F14" s="47"/>
      <c r="G14" s="147"/>
      <c r="H14" s="110"/>
      <c r="K14" s="46"/>
      <c r="L14" s="46"/>
      <c r="M14" s="46"/>
      <c r="N14" s="46"/>
      <c r="O14" s="47"/>
      <c r="P14" s="147"/>
      <c r="Q14" s="110"/>
      <c r="T14" s="46"/>
      <c r="U14" s="46"/>
      <c r="V14" s="46"/>
      <c r="W14" s="46"/>
      <c r="X14" s="47"/>
      <c r="Y14" s="147"/>
      <c r="Z14" s="110"/>
    </row>
    <row r="15" spans="1:26" s="44" customFormat="1" ht="9" x14ac:dyDescent="0.15">
      <c r="B15" s="47">
        <f>SUM(B2:B13)</f>
        <v>21</v>
      </c>
      <c r="C15" s="47">
        <f>SUM(C2:C13)</f>
        <v>37</v>
      </c>
      <c r="D15" s="47">
        <f>SUM(D2:D13)</f>
        <v>14</v>
      </c>
      <c r="E15" s="47">
        <f>SUM(E2:E13)</f>
        <v>28</v>
      </c>
      <c r="F15" s="51">
        <f>SUM(F2:F14)</f>
        <v>100</v>
      </c>
      <c r="G15" s="148">
        <f>SUM(G2:G14)</f>
        <v>79</v>
      </c>
      <c r="H15" s="110"/>
      <c r="K15" s="47">
        <f t="shared" ref="K15:P15" si="6">SUM(K2:K14)</f>
        <v>80</v>
      </c>
      <c r="L15" s="47">
        <f t="shared" si="6"/>
        <v>39</v>
      </c>
      <c r="M15" s="47">
        <f t="shared" si="6"/>
        <v>24</v>
      </c>
      <c r="N15" s="47">
        <f t="shared" si="6"/>
        <v>16</v>
      </c>
      <c r="O15" s="51">
        <f t="shared" si="6"/>
        <v>159</v>
      </c>
      <c r="P15" s="148">
        <f t="shared" si="6"/>
        <v>80</v>
      </c>
      <c r="Q15" s="110"/>
      <c r="T15" s="47">
        <f t="shared" ref="T15:Y15" si="7">SUM(T2:T14)</f>
        <v>28</v>
      </c>
      <c r="U15" s="47">
        <f t="shared" si="7"/>
        <v>41</v>
      </c>
      <c r="V15" s="47">
        <f t="shared" si="7"/>
        <v>45</v>
      </c>
      <c r="W15" s="47">
        <f t="shared" si="7"/>
        <v>21</v>
      </c>
      <c r="X15" s="51">
        <f t="shared" si="7"/>
        <v>135</v>
      </c>
      <c r="Y15" s="148">
        <f t="shared" si="7"/>
        <v>80</v>
      </c>
      <c r="Z15" s="110"/>
    </row>
    <row r="16" spans="1:26" s="44" customFormat="1" ht="9" x14ac:dyDescent="0.15">
      <c r="B16" s="46"/>
      <c r="C16" s="46"/>
      <c r="D16" s="46"/>
      <c r="E16" s="46"/>
      <c r="F16" s="46"/>
      <c r="G16" s="98"/>
      <c r="H16" s="110"/>
      <c r="K16" s="46"/>
      <c r="L16" s="46"/>
      <c r="M16" s="46"/>
      <c r="N16" s="46"/>
      <c r="O16" s="46"/>
      <c r="P16" s="98"/>
      <c r="Q16" s="110"/>
      <c r="T16" s="46"/>
      <c r="U16" s="46"/>
      <c r="V16" s="46"/>
      <c r="W16" s="46"/>
      <c r="X16" s="46"/>
      <c r="Y16" s="98"/>
      <c r="Z16" s="110"/>
    </row>
    <row r="17" spans="1:26" s="44" customFormat="1" ht="9" x14ac:dyDescent="0.15">
      <c r="B17" s="46"/>
      <c r="C17" s="46"/>
      <c r="D17" s="46"/>
      <c r="E17" s="46"/>
      <c r="F17" s="46"/>
      <c r="G17" s="98"/>
      <c r="H17" s="110"/>
      <c r="K17" s="46"/>
      <c r="L17" s="46"/>
      <c r="M17" s="46"/>
      <c r="N17" s="46"/>
      <c r="O17" s="46"/>
      <c r="P17" s="98"/>
      <c r="Q17" s="110"/>
      <c r="R17" s="53"/>
      <c r="T17" s="46"/>
      <c r="U17" s="46"/>
      <c r="V17" s="46"/>
      <c r="W17" s="46"/>
      <c r="X17" s="46"/>
      <c r="Y17" s="98"/>
      <c r="Z17" s="110"/>
    </row>
    <row r="18" spans="1:26" s="44" customFormat="1" ht="9" x14ac:dyDescent="0.15">
      <c r="A18" s="124" t="s">
        <v>491</v>
      </c>
      <c r="B18" s="46">
        <v>1</v>
      </c>
      <c r="C18" s="46">
        <v>2</v>
      </c>
      <c r="D18" s="46">
        <v>3</v>
      </c>
      <c r="E18" s="46">
        <v>4</v>
      </c>
      <c r="F18" s="46" t="s">
        <v>26</v>
      </c>
      <c r="G18" s="143" t="s">
        <v>73</v>
      </c>
      <c r="H18" s="113" t="s">
        <v>164</v>
      </c>
      <c r="J18" s="124" t="s">
        <v>250</v>
      </c>
      <c r="K18" s="46">
        <v>1</v>
      </c>
      <c r="L18" s="46">
        <v>2</v>
      </c>
      <c r="M18" s="46">
        <v>3</v>
      </c>
      <c r="N18" s="46">
        <v>4</v>
      </c>
      <c r="O18" s="46" t="s">
        <v>26</v>
      </c>
      <c r="P18" s="143" t="s">
        <v>73</v>
      </c>
      <c r="Q18" s="113" t="s">
        <v>164</v>
      </c>
      <c r="R18" s="53"/>
      <c r="S18" s="138" t="s">
        <v>52</v>
      </c>
      <c r="T18" s="46">
        <v>1</v>
      </c>
      <c r="U18" s="46">
        <v>2</v>
      </c>
      <c r="V18" s="46">
        <v>3</v>
      </c>
      <c r="W18" s="46">
        <v>4</v>
      </c>
      <c r="X18" s="46" t="s">
        <v>26</v>
      </c>
      <c r="Y18" s="143" t="s">
        <v>73</v>
      </c>
      <c r="Z18" s="113" t="s">
        <v>164</v>
      </c>
    </row>
    <row r="19" spans="1:26" s="44" customFormat="1" ht="9" x14ac:dyDescent="0.15">
      <c r="A19" s="160" t="s">
        <v>561</v>
      </c>
      <c r="B19" s="127">
        <v>0</v>
      </c>
      <c r="C19" s="127">
        <v>0</v>
      </c>
      <c r="D19" s="126"/>
      <c r="E19" s="126"/>
      <c r="F19" s="128">
        <f t="shared" ref="F19:F30" si="8">SUM(B19:E19)</f>
        <v>0</v>
      </c>
      <c r="G19" s="146">
        <v>1</v>
      </c>
      <c r="H19" s="134">
        <f t="shared" ref="H19:H30" si="9">F19/G19</f>
        <v>0</v>
      </c>
      <c r="J19" s="160" t="s">
        <v>222</v>
      </c>
      <c r="K19" s="126"/>
      <c r="L19" s="127">
        <v>0</v>
      </c>
      <c r="M19" s="126"/>
      <c r="N19" s="139"/>
      <c r="O19" s="128">
        <f t="shared" ref="O19:O30" si="10">SUM(K19:N19)</f>
        <v>0</v>
      </c>
      <c r="P19" s="146">
        <v>1</v>
      </c>
      <c r="Q19" s="135">
        <f t="shared" ref="Q19:Q30" si="11">O19/P19</f>
        <v>0</v>
      </c>
      <c r="R19" s="53"/>
      <c r="S19" s="160" t="s">
        <v>565</v>
      </c>
      <c r="T19" s="127">
        <v>0</v>
      </c>
      <c r="U19" s="126"/>
      <c r="V19" s="126"/>
      <c r="W19" s="126"/>
      <c r="X19" s="128">
        <f t="shared" ref="X19:X30" si="12">SUM(T19:W19)</f>
        <v>0</v>
      </c>
      <c r="Y19" s="146">
        <v>1</v>
      </c>
      <c r="Z19" s="135">
        <f t="shared" ref="Z19:Z30" si="13">X19/Y19</f>
        <v>0</v>
      </c>
    </row>
    <row r="20" spans="1:26" s="44" customFormat="1" ht="9" x14ac:dyDescent="0.15">
      <c r="A20" s="160" t="s">
        <v>568</v>
      </c>
      <c r="B20" s="127">
        <v>7</v>
      </c>
      <c r="C20" s="126"/>
      <c r="D20" s="126"/>
      <c r="E20" s="126"/>
      <c r="F20" s="128">
        <f t="shared" si="8"/>
        <v>7</v>
      </c>
      <c r="G20" s="146">
        <v>1</v>
      </c>
      <c r="H20" s="134">
        <f t="shared" si="9"/>
        <v>7</v>
      </c>
      <c r="J20" s="160" t="s">
        <v>504</v>
      </c>
      <c r="K20" s="127">
        <v>0</v>
      </c>
      <c r="L20" s="127">
        <v>1</v>
      </c>
      <c r="M20" s="126"/>
      <c r="N20" s="126"/>
      <c r="O20" s="128">
        <f t="shared" si="10"/>
        <v>1</v>
      </c>
      <c r="P20" s="146">
        <v>2</v>
      </c>
      <c r="Q20" s="135">
        <f t="shared" si="11"/>
        <v>0.5</v>
      </c>
      <c r="R20" s="53"/>
      <c r="S20" s="160" t="s">
        <v>567</v>
      </c>
      <c r="T20" s="127">
        <v>0</v>
      </c>
      <c r="U20" s="126"/>
      <c r="V20" s="126"/>
      <c r="W20" s="126"/>
      <c r="X20" s="128">
        <f t="shared" si="12"/>
        <v>0</v>
      </c>
      <c r="Y20" s="146">
        <v>1</v>
      </c>
      <c r="Z20" s="135">
        <f t="shared" si="13"/>
        <v>0</v>
      </c>
    </row>
    <row r="21" spans="1:26" s="44" customFormat="1" ht="9" x14ac:dyDescent="0.15">
      <c r="A21" s="160" t="s">
        <v>570</v>
      </c>
      <c r="B21" s="127">
        <v>0</v>
      </c>
      <c r="C21" s="127">
        <v>0</v>
      </c>
      <c r="D21" s="127">
        <v>7</v>
      </c>
      <c r="E21" s="126"/>
      <c r="F21" s="128">
        <f t="shared" si="8"/>
        <v>7</v>
      </c>
      <c r="G21" s="146">
        <v>1</v>
      </c>
      <c r="H21" s="134">
        <f t="shared" si="9"/>
        <v>7</v>
      </c>
      <c r="J21" s="160" t="s">
        <v>562</v>
      </c>
      <c r="K21" s="127">
        <v>2</v>
      </c>
      <c r="L21" s="127">
        <v>0</v>
      </c>
      <c r="M21" s="127">
        <v>0</v>
      </c>
      <c r="N21" s="126"/>
      <c r="O21" s="128">
        <f t="shared" si="10"/>
        <v>2</v>
      </c>
      <c r="P21" s="146">
        <v>4</v>
      </c>
      <c r="Q21" s="135">
        <f t="shared" si="11"/>
        <v>0.5</v>
      </c>
      <c r="R21" s="53"/>
      <c r="S21" s="160" t="s">
        <v>569</v>
      </c>
      <c r="T21" s="127">
        <v>0</v>
      </c>
      <c r="U21" s="127">
        <v>14</v>
      </c>
      <c r="V21" s="127">
        <v>0</v>
      </c>
      <c r="W21" s="126"/>
      <c r="X21" s="128">
        <f t="shared" si="12"/>
        <v>14</v>
      </c>
      <c r="Y21" s="146">
        <v>1</v>
      </c>
      <c r="Z21" s="135">
        <f t="shared" si="13"/>
        <v>14</v>
      </c>
    </row>
    <row r="22" spans="1:26" s="44" customFormat="1" ht="9" x14ac:dyDescent="0.15">
      <c r="A22" s="160" t="s">
        <v>380</v>
      </c>
      <c r="B22" s="126"/>
      <c r="C22" s="127">
        <v>11</v>
      </c>
      <c r="D22" s="127">
        <v>6</v>
      </c>
      <c r="E22" s="127">
        <v>0</v>
      </c>
      <c r="F22" s="128">
        <f t="shared" si="8"/>
        <v>17</v>
      </c>
      <c r="G22" s="146">
        <v>2</v>
      </c>
      <c r="H22" s="134">
        <f t="shared" si="9"/>
        <v>8.5</v>
      </c>
      <c r="J22" s="160" t="s">
        <v>453</v>
      </c>
      <c r="K22" s="126"/>
      <c r="L22" s="127">
        <v>0</v>
      </c>
      <c r="M22" s="126"/>
      <c r="N22" s="139"/>
      <c r="O22" s="128">
        <f t="shared" si="10"/>
        <v>0</v>
      </c>
      <c r="P22" s="146">
        <v>4</v>
      </c>
      <c r="Q22" s="135">
        <f t="shared" si="11"/>
        <v>0</v>
      </c>
      <c r="S22" s="160" t="s">
        <v>327</v>
      </c>
      <c r="T22" s="126"/>
      <c r="U22" s="127">
        <v>0</v>
      </c>
      <c r="V22" s="127">
        <v>0</v>
      </c>
      <c r="W22" s="127">
        <v>8</v>
      </c>
      <c r="X22" s="128">
        <f t="shared" si="12"/>
        <v>8</v>
      </c>
      <c r="Y22" s="146">
        <v>1</v>
      </c>
      <c r="Z22" s="135">
        <f t="shared" si="13"/>
        <v>8</v>
      </c>
    </row>
    <row r="23" spans="1:26" s="44" customFormat="1" ht="9" x14ac:dyDescent="0.15">
      <c r="A23" s="160" t="s">
        <v>455</v>
      </c>
      <c r="B23" s="127">
        <v>0</v>
      </c>
      <c r="C23" s="126"/>
      <c r="D23" s="126"/>
      <c r="E23" s="126"/>
      <c r="F23" s="128">
        <f t="shared" si="8"/>
        <v>0</v>
      </c>
      <c r="G23" s="146">
        <v>3</v>
      </c>
      <c r="H23" s="134">
        <f t="shared" si="9"/>
        <v>0</v>
      </c>
      <c r="J23" s="160" t="s">
        <v>571</v>
      </c>
      <c r="K23" s="127">
        <v>7</v>
      </c>
      <c r="L23" s="127">
        <v>0</v>
      </c>
      <c r="M23" s="127">
        <v>0</v>
      </c>
      <c r="N23" s="126"/>
      <c r="O23" s="128">
        <f t="shared" si="10"/>
        <v>7</v>
      </c>
      <c r="P23" s="146">
        <v>4</v>
      </c>
      <c r="Q23" s="135">
        <f t="shared" si="11"/>
        <v>1.75</v>
      </c>
      <c r="S23" s="160" t="s">
        <v>574</v>
      </c>
      <c r="T23" s="127">
        <v>3</v>
      </c>
      <c r="U23" s="126"/>
      <c r="V23" s="126"/>
      <c r="W23" s="126"/>
      <c r="X23" s="128">
        <f t="shared" si="12"/>
        <v>3</v>
      </c>
      <c r="Y23" s="146">
        <v>1</v>
      </c>
      <c r="Z23" s="135">
        <f t="shared" si="13"/>
        <v>3</v>
      </c>
    </row>
    <row r="24" spans="1:26" s="44" customFormat="1" ht="9" x14ac:dyDescent="0.15">
      <c r="A24" s="160" t="s">
        <v>547</v>
      </c>
      <c r="B24" s="127">
        <v>3</v>
      </c>
      <c r="C24" s="126"/>
      <c r="D24" s="126"/>
      <c r="E24" s="126"/>
      <c r="F24" s="128">
        <f t="shared" si="8"/>
        <v>3</v>
      </c>
      <c r="G24" s="146">
        <v>3</v>
      </c>
      <c r="H24" s="134">
        <f t="shared" si="9"/>
        <v>1</v>
      </c>
      <c r="J24" s="160" t="s">
        <v>572</v>
      </c>
      <c r="K24" s="127">
        <v>6</v>
      </c>
      <c r="L24" s="126"/>
      <c r="M24" s="126"/>
      <c r="N24" s="126"/>
      <c r="O24" s="128">
        <f t="shared" si="10"/>
        <v>6</v>
      </c>
      <c r="P24" s="146">
        <v>4</v>
      </c>
      <c r="Q24" s="135">
        <f t="shared" si="11"/>
        <v>1.5</v>
      </c>
      <c r="S24" s="160" t="s">
        <v>566</v>
      </c>
      <c r="T24" s="127">
        <v>6</v>
      </c>
      <c r="U24" s="126"/>
      <c r="V24" s="126"/>
      <c r="W24" s="139"/>
      <c r="X24" s="128">
        <f t="shared" si="12"/>
        <v>6</v>
      </c>
      <c r="Y24" s="146">
        <v>2</v>
      </c>
      <c r="Z24" s="135">
        <f t="shared" si="13"/>
        <v>3</v>
      </c>
    </row>
    <row r="25" spans="1:26" s="44" customFormat="1" ht="9" x14ac:dyDescent="0.15">
      <c r="A25" s="160" t="s">
        <v>560</v>
      </c>
      <c r="B25" s="127">
        <v>8</v>
      </c>
      <c r="C25" s="127">
        <v>8</v>
      </c>
      <c r="D25" s="127">
        <v>7</v>
      </c>
      <c r="E25" s="126"/>
      <c r="F25" s="128">
        <f t="shared" si="8"/>
        <v>23</v>
      </c>
      <c r="G25" s="146">
        <v>4</v>
      </c>
      <c r="H25" s="134">
        <f t="shared" si="9"/>
        <v>5.75</v>
      </c>
      <c r="J25" s="160" t="s">
        <v>234</v>
      </c>
      <c r="K25" s="127">
        <v>10</v>
      </c>
      <c r="L25" s="126"/>
      <c r="M25" s="126"/>
      <c r="N25" s="126"/>
      <c r="O25" s="128">
        <f t="shared" si="10"/>
        <v>10</v>
      </c>
      <c r="P25" s="146">
        <v>5</v>
      </c>
      <c r="Q25" s="135">
        <f t="shared" si="11"/>
        <v>2</v>
      </c>
      <c r="S25" s="160" t="s">
        <v>563</v>
      </c>
      <c r="T25" s="127">
        <v>6</v>
      </c>
      <c r="U25" s="127">
        <v>7</v>
      </c>
      <c r="V25" s="126"/>
      <c r="W25" s="126"/>
      <c r="X25" s="128">
        <f t="shared" si="12"/>
        <v>13</v>
      </c>
      <c r="Y25" s="146">
        <v>3</v>
      </c>
      <c r="Z25" s="135">
        <f t="shared" si="13"/>
        <v>4.333333333333333</v>
      </c>
    </row>
    <row r="26" spans="1:26" s="44" customFormat="1" ht="9" x14ac:dyDescent="0.15">
      <c r="A26" s="160" t="s">
        <v>442</v>
      </c>
      <c r="B26" s="127">
        <v>0</v>
      </c>
      <c r="C26" s="127">
        <v>3</v>
      </c>
      <c r="D26" s="127">
        <v>1</v>
      </c>
      <c r="E26" s="126"/>
      <c r="F26" s="128">
        <f t="shared" si="8"/>
        <v>4</v>
      </c>
      <c r="G26" s="146">
        <v>4</v>
      </c>
      <c r="H26" s="134">
        <f t="shared" si="9"/>
        <v>1</v>
      </c>
      <c r="J26" s="160" t="s">
        <v>451</v>
      </c>
      <c r="K26" s="127">
        <v>11</v>
      </c>
      <c r="L26" s="127">
        <v>10</v>
      </c>
      <c r="M26" s="127">
        <v>6</v>
      </c>
      <c r="N26" s="126"/>
      <c r="O26" s="128">
        <f t="shared" si="10"/>
        <v>27</v>
      </c>
      <c r="P26" s="146">
        <v>5</v>
      </c>
      <c r="Q26" s="135">
        <f t="shared" si="11"/>
        <v>5.4</v>
      </c>
      <c r="S26" s="160" t="s">
        <v>120</v>
      </c>
      <c r="T26" s="127">
        <v>1</v>
      </c>
      <c r="U26" s="127">
        <v>0</v>
      </c>
      <c r="V26" s="126"/>
      <c r="W26" s="126"/>
      <c r="X26" s="128">
        <f t="shared" si="12"/>
        <v>1</v>
      </c>
      <c r="Y26" s="146">
        <v>3</v>
      </c>
      <c r="Z26" s="135">
        <f t="shared" si="13"/>
        <v>0.33333333333333331</v>
      </c>
    </row>
    <row r="27" spans="1:26" s="44" customFormat="1" ht="9" x14ac:dyDescent="0.15">
      <c r="A27" s="160" t="s">
        <v>381</v>
      </c>
      <c r="B27" s="127">
        <v>10</v>
      </c>
      <c r="C27" s="127">
        <v>10</v>
      </c>
      <c r="D27" s="127">
        <v>7</v>
      </c>
      <c r="E27" s="127">
        <v>17</v>
      </c>
      <c r="F27" s="128">
        <f t="shared" si="8"/>
        <v>44</v>
      </c>
      <c r="G27" s="146">
        <v>5</v>
      </c>
      <c r="H27" s="134">
        <f t="shared" si="9"/>
        <v>8.8000000000000007</v>
      </c>
      <c r="J27" s="160" t="s">
        <v>573</v>
      </c>
      <c r="K27" s="127">
        <v>10</v>
      </c>
      <c r="L27" s="127">
        <v>11</v>
      </c>
      <c r="M27" s="127">
        <v>14</v>
      </c>
      <c r="N27" s="126"/>
      <c r="O27" s="128">
        <f t="shared" si="10"/>
        <v>35</v>
      </c>
      <c r="P27" s="146">
        <v>5</v>
      </c>
      <c r="Q27" s="135">
        <f t="shared" si="11"/>
        <v>7</v>
      </c>
      <c r="S27" s="160" t="s">
        <v>517</v>
      </c>
      <c r="T27" s="127">
        <v>6</v>
      </c>
      <c r="U27" s="126"/>
      <c r="V27" s="126"/>
      <c r="W27" s="126"/>
      <c r="X27" s="128">
        <f t="shared" si="12"/>
        <v>6</v>
      </c>
      <c r="Y27" s="146">
        <v>4</v>
      </c>
      <c r="Z27" s="135">
        <f t="shared" si="13"/>
        <v>1.5</v>
      </c>
    </row>
    <row r="28" spans="1:26" s="44" customFormat="1" ht="9" x14ac:dyDescent="0.15">
      <c r="A28" s="160" t="s">
        <v>564</v>
      </c>
      <c r="B28" s="126"/>
      <c r="C28" s="127">
        <v>7</v>
      </c>
      <c r="D28" s="126"/>
      <c r="E28" s="126"/>
      <c r="F28" s="128">
        <f t="shared" si="8"/>
        <v>7</v>
      </c>
      <c r="G28" s="146">
        <v>6</v>
      </c>
      <c r="H28" s="134">
        <f t="shared" si="9"/>
        <v>1.1666666666666667</v>
      </c>
      <c r="J28" s="160" t="s">
        <v>446</v>
      </c>
      <c r="K28" s="127">
        <v>1</v>
      </c>
      <c r="L28" s="126"/>
      <c r="M28" s="126"/>
      <c r="N28" s="126"/>
      <c r="O28" s="128">
        <f t="shared" si="10"/>
        <v>1</v>
      </c>
      <c r="P28" s="146">
        <v>6</v>
      </c>
      <c r="Q28" s="135">
        <f t="shared" si="11"/>
        <v>0.16666666666666666</v>
      </c>
      <c r="S28" s="160" t="s">
        <v>508</v>
      </c>
      <c r="T28" s="126"/>
      <c r="U28" s="127">
        <v>0</v>
      </c>
      <c r="V28" s="127">
        <v>0</v>
      </c>
      <c r="W28" s="127">
        <v>0</v>
      </c>
      <c r="X28" s="128">
        <f t="shared" si="12"/>
        <v>0</v>
      </c>
      <c r="Y28" s="146">
        <v>13</v>
      </c>
      <c r="Z28" s="135">
        <f t="shared" si="13"/>
        <v>0</v>
      </c>
    </row>
    <row r="29" spans="1:26" s="44" customFormat="1" ht="9" x14ac:dyDescent="0.15">
      <c r="A29" s="160" t="s">
        <v>507</v>
      </c>
      <c r="B29" s="127">
        <v>3</v>
      </c>
      <c r="C29" s="127">
        <v>20</v>
      </c>
      <c r="D29" s="127">
        <v>23</v>
      </c>
      <c r="E29" s="127">
        <v>2</v>
      </c>
      <c r="F29" s="128">
        <f t="shared" si="8"/>
        <v>48</v>
      </c>
      <c r="G29" s="146">
        <v>21</v>
      </c>
      <c r="H29" s="134">
        <f t="shared" si="9"/>
        <v>2.2857142857142856</v>
      </c>
      <c r="J29" s="160" t="s">
        <v>439</v>
      </c>
      <c r="K29" s="127">
        <v>0</v>
      </c>
      <c r="L29" s="127">
        <v>1</v>
      </c>
      <c r="M29" s="126"/>
      <c r="N29" s="126"/>
      <c r="O29" s="128">
        <f t="shared" si="10"/>
        <v>1</v>
      </c>
      <c r="P29" s="146">
        <v>9</v>
      </c>
      <c r="Q29" s="135">
        <f t="shared" si="11"/>
        <v>0.1111111111111111</v>
      </c>
      <c r="S29" s="160" t="s">
        <v>529</v>
      </c>
      <c r="T29" s="126"/>
      <c r="U29" s="127">
        <v>4</v>
      </c>
      <c r="V29" s="126"/>
      <c r="W29" s="139"/>
      <c r="X29" s="128">
        <f t="shared" si="12"/>
        <v>4</v>
      </c>
      <c r="Y29" s="146">
        <v>16</v>
      </c>
      <c r="Z29" s="135">
        <f t="shared" si="13"/>
        <v>0.25</v>
      </c>
    </row>
    <row r="30" spans="1:26" s="44" customFormat="1" ht="9" x14ac:dyDescent="0.15">
      <c r="A30" s="160" t="s">
        <v>398</v>
      </c>
      <c r="B30" s="126"/>
      <c r="C30" s="127">
        <v>8</v>
      </c>
      <c r="D30" s="126"/>
      <c r="E30" s="126"/>
      <c r="F30" s="128">
        <f t="shared" si="8"/>
        <v>8</v>
      </c>
      <c r="G30" s="146">
        <v>27</v>
      </c>
      <c r="H30" s="134">
        <f t="shared" si="9"/>
        <v>0.29629629629629628</v>
      </c>
      <c r="J30" s="160" t="s">
        <v>365</v>
      </c>
      <c r="K30" s="127">
        <v>9</v>
      </c>
      <c r="L30" s="127">
        <v>2</v>
      </c>
      <c r="M30" s="127">
        <v>16</v>
      </c>
      <c r="N30" s="126"/>
      <c r="O30" s="128">
        <f t="shared" si="10"/>
        <v>27</v>
      </c>
      <c r="P30" s="146">
        <v>25</v>
      </c>
      <c r="Q30" s="135">
        <f t="shared" si="11"/>
        <v>1.08</v>
      </c>
      <c r="S30" s="160" t="s">
        <v>420</v>
      </c>
      <c r="T30" s="127">
        <v>10</v>
      </c>
      <c r="U30" s="127">
        <v>10</v>
      </c>
      <c r="V30" s="126"/>
      <c r="W30" s="126"/>
      <c r="X30" s="128">
        <f t="shared" si="12"/>
        <v>20</v>
      </c>
      <c r="Y30" s="146">
        <v>33</v>
      </c>
      <c r="Z30" s="135">
        <f t="shared" si="13"/>
        <v>0.60606060606060608</v>
      </c>
    </row>
    <row r="31" spans="1:26" s="44" customFormat="1" ht="9" x14ac:dyDescent="0.15">
      <c r="B31" s="46"/>
      <c r="C31" s="46"/>
      <c r="D31" s="46"/>
      <c r="E31" s="46"/>
      <c r="F31" s="47"/>
      <c r="G31" s="147"/>
      <c r="H31" s="110"/>
      <c r="K31" s="46"/>
      <c r="L31" s="46"/>
      <c r="M31" s="46"/>
      <c r="N31" s="46"/>
      <c r="O31" s="47"/>
      <c r="P31" s="147"/>
      <c r="Q31" s="46"/>
      <c r="T31" s="46"/>
      <c r="U31" s="46"/>
      <c r="V31" s="46"/>
      <c r="W31" s="46"/>
      <c r="X31" s="47"/>
      <c r="Y31" s="136"/>
      <c r="Z31" s="56"/>
    </row>
    <row r="32" spans="1:26" s="44" customFormat="1" ht="9" x14ac:dyDescent="0.15">
      <c r="B32" s="47">
        <f t="shared" ref="B32:G32" si="14">SUM(B19:B31)</f>
        <v>31</v>
      </c>
      <c r="C32" s="47">
        <f t="shared" si="14"/>
        <v>67</v>
      </c>
      <c r="D32" s="47">
        <f t="shared" si="14"/>
        <v>51</v>
      </c>
      <c r="E32" s="47">
        <f t="shared" si="14"/>
        <v>19</v>
      </c>
      <c r="F32" s="51">
        <f t="shared" si="14"/>
        <v>168</v>
      </c>
      <c r="G32" s="148">
        <f t="shared" si="14"/>
        <v>78</v>
      </c>
      <c r="H32" s="110"/>
      <c r="K32" s="47">
        <f t="shared" ref="K32:P32" si="15">SUM(K19:K31)</f>
        <v>56</v>
      </c>
      <c r="L32" s="47">
        <f t="shared" si="15"/>
        <v>25</v>
      </c>
      <c r="M32" s="47">
        <f t="shared" si="15"/>
        <v>36</v>
      </c>
      <c r="N32" s="47">
        <f t="shared" si="15"/>
        <v>0</v>
      </c>
      <c r="O32" s="51">
        <f t="shared" si="15"/>
        <v>117</v>
      </c>
      <c r="P32" s="148">
        <f t="shared" si="15"/>
        <v>74</v>
      </c>
      <c r="Q32" s="54"/>
      <c r="T32" s="47">
        <f t="shared" ref="T32:Y32" si="16">SUM(T19:T31)</f>
        <v>32</v>
      </c>
      <c r="U32" s="47">
        <f t="shared" si="16"/>
        <v>35</v>
      </c>
      <c r="V32" s="47">
        <f t="shared" si="16"/>
        <v>0</v>
      </c>
      <c r="W32" s="47">
        <f t="shared" si="16"/>
        <v>8</v>
      </c>
      <c r="X32" s="51">
        <f t="shared" si="16"/>
        <v>75</v>
      </c>
      <c r="Y32" s="148">
        <f t="shared" si="16"/>
        <v>79</v>
      </c>
      <c r="Z32" s="56"/>
    </row>
    <row r="33" spans="2:26" s="44" customFormat="1" ht="9" x14ac:dyDescent="0.15">
      <c r="B33" s="46"/>
      <c r="C33" s="46"/>
      <c r="D33" s="46"/>
      <c r="E33" s="46"/>
      <c r="F33" s="46"/>
      <c r="G33" s="98"/>
      <c r="H33" s="110"/>
      <c r="K33" s="46"/>
      <c r="L33" s="46"/>
      <c r="M33" s="46"/>
      <c r="N33" s="46"/>
      <c r="O33" s="46"/>
      <c r="P33" s="98"/>
      <c r="Q33" s="54"/>
      <c r="Y33" s="98"/>
      <c r="Z33" s="56"/>
    </row>
    <row r="34" spans="2:26" s="44" customFormat="1" ht="9" x14ac:dyDescent="0.15">
      <c r="B34" s="46"/>
      <c r="C34" s="46"/>
      <c r="D34" s="46"/>
      <c r="E34" s="46"/>
      <c r="F34" s="46"/>
      <c r="G34" s="98"/>
      <c r="H34" s="110"/>
      <c r="K34" s="46"/>
      <c r="L34" s="46"/>
      <c r="M34" s="46"/>
      <c r="N34" s="46"/>
      <c r="O34" s="46"/>
      <c r="P34" s="98"/>
      <c r="Q34" s="54"/>
      <c r="Y34" s="98"/>
      <c r="Z34" s="56"/>
    </row>
    <row r="35" spans="2:26" s="44" customFormat="1" ht="9" x14ac:dyDescent="0.15">
      <c r="B35" s="46"/>
      <c r="C35" s="46"/>
      <c r="D35" s="46"/>
      <c r="E35" s="46"/>
      <c r="F35" s="46"/>
      <c r="G35" s="98"/>
      <c r="H35" s="110"/>
      <c r="K35" s="46"/>
      <c r="L35" s="46"/>
      <c r="M35" s="46"/>
      <c r="N35" s="46"/>
      <c r="O35" s="46"/>
      <c r="P35" s="98"/>
      <c r="Q35" s="54"/>
      <c r="S35" s="105"/>
      <c r="Y35" s="98"/>
      <c r="Z35" s="105"/>
    </row>
    <row r="36" spans="2:26" s="44" customFormat="1" ht="9" x14ac:dyDescent="0.15">
      <c r="B36" s="46"/>
      <c r="C36" s="46"/>
      <c r="D36" s="46"/>
      <c r="E36" s="46"/>
      <c r="F36" s="46"/>
      <c r="G36" s="98"/>
      <c r="H36" s="110"/>
      <c r="J36" s="44" t="s">
        <v>0</v>
      </c>
      <c r="K36" s="47">
        <f>B15</f>
        <v>21</v>
      </c>
      <c r="L36" s="47">
        <f>C15</f>
        <v>37</v>
      </c>
      <c r="M36" s="47">
        <f>D15</f>
        <v>14</v>
      </c>
      <c r="N36" s="47">
        <f>E15</f>
        <v>28</v>
      </c>
      <c r="O36" s="46"/>
      <c r="P36" s="151">
        <f>SUM(K36:O36)</f>
        <v>100</v>
      </c>
      <c r="Q36" s="95"/>
      <c r="R36" s="58" t="s">
        <v>65</v>
      </c>
      <c r="S36" s="137">
        <v>90</v>
      </c>
      <c r="Y36" s="98"/>
      <c r="Z36" s="105"/>
    </row>
    <row r="37" spans="2:26" s="44" customFormat="1" ht="9" x14ac:dyDescent="0.15">
      <c r="B37" s="46"/>
      <c r="C37" s="46"/>
      <c r="D37" s="46"/>
      <c r="E37" s="46"/>
      <c r="F37" s="46"/>
      <c r="G37" s="98"/>
      <c r="H37" s="110"/>
      <c r="J37" s="44" t="s">
        <v>156</v>
      </c>
      <c r="K37" s="47">
        <f>K15</f>
        <v>80</v>
      </c>
      <c r="L37" s="47">
        <f>L15</f>
        <v>39</v>
      </c>
      <c r="M37" s="47">
        <f>M15</f>
        <v>24</v>
      </c>
      <c r="N37" s="47">
        <f>N15</f>
        <v>16</v>
      </c>
      <c r="O37" s="46"/>
      <c r="P37" s="151">
        <f>SUM(K37:O37)</f>
        <v>159</v>
      </c>
      <c r="Q37" s="95">
        <v>30</v>
      </c>
      <c r="R37" s="58" t="s">
        <v>66</v>
      </c>
      <c r="S37" s="137">
        <v>30</v>
      </c>
      <c r="Y37" s="98"/>
      <c r="Z37" s="105"/>
    </row>
    <row r="38" spans="2:26" s="44" customFormat="1" ht="9" x14ac:dyDescent="0.15">
      <c r="B38" s="46"/>
      <c r="C38" s="46"/>
      <c r="D38" s="46"/>
      <c r="E38" s="46"/>
      <c r="F38" s="46"/>
      <c r="G38" s="98"/>
      <c r="H38" s="110"/>
      <c r="J38" s="44" t="s">
        <v>524</v>
      </c>
      <c r="K38" s="47">
        <f>T15</f>
        <v>28</v>
      </c>
      <c r="L38" s="47">
        <f>U15</f>
        <v>41</v>
      </c>
      <c r="M38" s="47">
        <f>V15</f>
        <v>45</v>
      </c>
      <c r="N38" s="47">
        <f>W15</f>
        <v>21</v>
      </c>
      <c r="O38" s="46"/>
      <c r="P38" s="151">
        <f>SUM(K38:N38)</f>
        <v>135</v>
      </c>
      <c r="Q38" s="142"/>
      <c r="Y38" s="98"/>
      <c r="Z38" s="56"/>
    </row>
    <row r="39" spans="2:26" s="44" customFormat="1" ht="9" x14ac:dyDescent="0.15">
      <c r="B39" s="46"/>
      <c r="C39" s="46"/>
      <c r="D39" s="46"/>
      <c r="E39" s="46"/>
      <c r="F39" s="46"/>
      <c r="G39" s="98"/>
      <c r="H39" s="110"/>
      <c r="J39" s="44" t="s">
        <v>491</v>
      </c>
      <c r="K39" s="47">
        <f>B32</f>
        <v>31</v>
      </c>
      <c r="L39" s="47">
        <f>C32</f>
        <v>67</v>
      </c>
      <c r="M39" s="47">
        <f>D32</f>
        <v>51</v>
      </c>
      <c r="N39" s="47">
        <f>E32</f>
        <v>19</v>
      </c>
      <c r="O39" s="46"/>
      <c r="P39" s="151">
        <f>SUM(K39:N39)</f>
        <v>168</v>
      </c>
      <c r="Q39" s="95">
        <v>90</v>
      </c>
      <c r="R39" s="58"/>
      <c r="T39" s="60"/>
      <c r="Y39" s="98"/>
      <c r="Z39" s="105"/>
    </row>
    <row r="40" spans="2:26" s="44" customFormat="1" ht="9" x14ac:dyDescent="0.15">
      <c r="B40" s="46"/>
      <c r="C40" s="46"/>
      <c r="D40" s="46"/>
      <c r="E40" s="46"/>
      <c r="F40" s="46"/>
      <c r="G40" s="98"/>
      <c r="H40" s="110"/>
      <c r="J40" s="44" t="s">
        <v>250</v>
      </c>
      <c r="K40" s="47">
        <f>K32</f>
        <v>56</v>
      </c>
      <c r="L40" s="47">
        <f>L32</f>
        <v>25</v>
      </c>
      <c r="M40" s="47">
        <f>M32</f>
        <v>36</v>
      </c>
      <c r="N40" s="47">
        <f>N32</f>
        <v>0</v>
      </c>
      <c r="O40" s="46"/>
      <c r="P40" s="151">
        <f>SUM(K40:N40)</f>
        <v>117</v>
      </c>
      <c r="Q40" s="142"/>
      <c r="Y40" s="98"/>
      <c r="Z40" s="105"/>
    </row>
    <row r="41" spans="2:26" s="44" customFormat="1" ht="9" x14ac:dyDescent="0.15">
      <c r="B41" s="46"/>
      <c r="C41" s="46"/>
      <c r="D41" s="46"/>
      <c r="E41" s="46"/>
      <c r="F41" s="46"/>
      <c r="G41" s="98"/>
      <c r="H41" s="110"/>
      <c r="J41" s="44" t="s">
        <v>52</v>
      </c>
      <c r="K41" s="47">
        <f>T32</f>
        <v>32</v>
      </c>
      <c r="L41" s="47">
        <f>U32</f>
        <v>35</v>
      </c>
      <c r="M41" s="47">
        <f>V32</f>
        <v>0</v>
      </c>
      <c r="N41" s="47">
        <f>W32</f>
        <v>8</v>
      </c>
      <c r="O41" s="46"/>
      <c r="P41" s="151">
        <f>SUM(K41:N41)</f>
        <v>75</v>
      </c>
      <c r="Q41" s="54"/>
      <c r="Y41" s="98"/>
      <c r="Z41" s="56"/>
    </row>
    <row r="42" spans="2:26" s="44" customFormat="1" ht="9" x14ac:dyDescent="0.15">
      <c r="B42" s="46"/>
      <c r="C42" s="46"/>
      <c r="D42" s="46"/>
      <c r="E42" s="46"/>
      <c r="F42" s="46"/>
      <c r="G42" s="98"/>
      <c r="H42" s="110"/>
      <c r="K42" s="46"/>
      <c r="L42" s="46"/>
      <c r="M42" s="46"/>
      <c r="N42" s="46"/>
      <c r="O42" s="46"/>
      <c r="P42" s="98"/>
      <c r="Q42" s="54"/>
      <c r="Y42" s="98"/>
      <c r="Z42" s="56"/>
    </row>
    <row r="43" spans="2:26" s="44" customFormat="1" ht="9" x14ac:dyDescent="0.15">
      <c r="B43" s="46"/>
      <c r="C43" s="46"/>
      <c r="D43" s="46"/>
      <c r="E43" s="46"/>
      <c r="F43" s="46"/>
      <c r="G43" s="98"/>
      <c r="H43" s="110"/>
      <c r="K43" s="46"/>
      <c r="L43" s="46"/>
      <c r="M43" s="46"/>
      <c r="N43" s="46"/>
      <c r="O43" s="46"/>
      <c r="P43" s="98"/>
      <c r="Q43" s="54"/>
      <c r="Y43" s="98"/>
      <c r="Z43" s="56"/>
    </row>
    <row r="44" spans="2:26" s="44" customFormat="1" ht="9" x14ac:dyDescent="0.15">
      <c r="B44" s="46"/>
      <c r="C44" s="46"/>
      <c r="D44" s="46"/>
      <c r="E44" s="46"/>
      <c r="F44" s="46"/>
      <c r="G44" s="98"/>
      <c r="H44" s="110"/>
      <c r="K44" s="46"/>
      <c r="L44" s="46"/>
      <c r="M44" s="46"/>
      <c r="N44" s="46"/>
      <c r="O44" s="46"/>
      <c r="P44" s="98"/>
      <c r="Q44" s="54"/>
      <c r="Y44" s="98"/>
      <c r="Z44" s="56"/>
    </row>
    <row r="45" spans="2:26" s="44" customFormat="1" ht="9" x14ac:dyDescent="0.15">
      <c r="B45" s="46"/>
      <c r="C45" s="46"/>
      <c r="D45" s="46"/>
      <c r="E45" s="46"/>
      <c r="F45" s="46"/>
      <c r="G45" s="98"/>
      <c r="H45" s="110"/>
      <c r="K45" s="46"/>
      <c r="L45" s="46"/>
      <c r="M45" s="46"/>
      <c r="N45" s="46"/>
      <c r="O45" s="46"/>
      <c r="P45" s="98"/>
      <c r="Q45" s="54"/>
      <c r="Y45" s="98"/>
      <c r="Z45" s="56"/>
    </row>
    <row r="46" spans="2:26" s="44" customFormat="1" ht="9" x14ac:dyDescent="0.15">
      <c r="B46" s="46"/>
      <c r="C46" s="46"/>
      <c r="D46" s="46"/>
      <c r="E46" s="46"/>
      <c r="F46" s="46"/>
      <c r="G46" s="98"/>
      <c r="H46" s="110"/>
      <c r="K46" s="46"/>
      <c r="L46" s="46"/>
      <c r="M46" s="46"/>
      <c r="N46" s="46"/>
      <c r="O46" s="46"/>
      <c r="P46" s="98"/>
      <c r="Q46" s="54"/>
      <c r="Y46" s="98"/>
      <c r="Z46" s="56"/>
    </row>
    <row r="47" spans="2:26" s="44" customFormat="1" ht="9" x14ac:dyDescent="0.15">
      <c r="B47" s="46"/>
      <c r="C47" s="46"/>
      <c r="D47" s="46"/>
      <c r="E47" s="46"/>
      <c r="F47" s="46"/>
      <c r="G47" s="98"/>
      <c r="H47" s="110"/>
      <c r="K47" s="46"/>
      <c r="L47" s="46"/>
      <c r="M47" s="46"/>
      <c r="N47" s="46"/>
      <c r="O47" s="46"/>
      <c r="P47" s="98"/>
      <c r="Q47" s="54"/>
      <c r="Y47" s="98"/>
      <c r="Z47" s="56"/>
    </row>
    <row r="48" spans="2:26" s="44" customFormat="1" ht="9" x14ac:dyDescent="0.15">
      <c r="B48" s="46"/>
      <c r="C48" s="46"/>
      <c r="D48" s="46"/>
      <c r="E48" s="46"/>
      <c r="F48" s="46"/>
      <c r="G48" s="98"/>
      <c r="H48" s="110"/>
      <c r="K48" s="46"/>
      <c r="L48" s="46"/>
      <c r="M48" s="46"/>
      <c r="N48" s="46"/>
      <c r="O48" s="46"/>
      <c r="P48" s="98"/>
      <c r="Q48" s="54"/>
      <c r="Y48" s="98"/>
      <c r="Z48" s="56"/>
    </row>
    <row r="49" spans="1:26" s="44" customFormat="1" ht="9" x14ac:dyDescent="0.15">
      <c r="B49" s="46"/>
      <c r="C49" s="46"/>
      <c r="D49" s="46"/>
      <c r="E49" s="46"/>
      <c r="F49" s="46"/>
      <c r="G49" s="98"/>
      <c r="H49" s="110"/>
      <c r="K49" s="46"/>
      <c r="L49" s="46"/>
      <c r="M49" s="46"/>
      <c r="N49" s="46"/>
      <c r="O49" s="46"/>
      <c r="P49" s="98"/>
      <c r="Q49" s="54"/>
      <c r="Y49" s="98"/>
      <c r="Z49" s="56"/>
    </row>
    <row r="50" spans="1:26" s="44" customFormat="1" ht="9" x14ac:dyDescent="0.15">
      <c r="B50" s="46"/>
      <c r="C50" s="46"/>
      <c r="D50" s="46"/>
      <c r="E50" s="46"/>
      <c r="F50" s="46"/>
      <c r="G50" s="98"/>
      <c r="H50" s="110"/>
      <c r="K50" s="46"/>
      <c r="L50" s="46"/>
      <c r="M50" s="46"/>
      <c r="N50" s="46"/>
      <c r="O50" s="46"/>
      <c r="P50" s="98"/>
      <c r="Q50" s="54"/>
      <c r="Y50" s="98"/>
      <c r="Z50" s="56"/>
    </row>
    <row r="51" spans="1:26" s="44" customFormat="1" ht="9" x14ac:dyDescent="0.15">
      <c r="B51" s="46"/>
      <c r="C51" s="46"/>
      <c r="D51" s="46"/>
      <c r="E51" s="46"/>
      <c r="F51" s="46"/>
      <c r="G51" s="98"/>
      <c r="H51" s="110"/>
      <c r="K51" s="46"/>
      <c r="L51" s="46"/>
      <c r="M51" s="46"/>
      <c r="N51" s="46"/>
      <c r="O51" s="46"/>
      <c r="P51" s="98"/>
      <c r="Q51" s="54"/>
      <c r="Y51" s="98"/>
      <c r="Z51" s="56"/>
    </row>
    <row r="52" spans="1:26" s="44" customFormat="1" ht="9" x14ac:dyDescent="0.15">
      <c r="B52" s="46"/>
      <c r="C52" s="46"/>
      <c r="D52" s="46"/>
      <c r="E52" s="46"/>
      <c r="F52" s="46"/>
      <c r="G52" s="98"/>
      <c r="H52" s="110"/>
      <c r="K52" s="46"/>
      <c r="L52" s="46"/>
      <c r="M52" s="46"/>
      <c r="N52" s="46"/>
      <c r="O52" s="46"/>
      <c r="P52" s="98"/>
      <c r="Q52" s="54"/>
      <c r="Y52" s="98"/>
      <c r="Z52" s="56"/>
    </row>
    <row r="53" spans="1:26" s="44" customFormat="1" ht="9" x14ac:dyDescent="0.15">
      <c r="B53" s="46"/>
      <c r="C53" s="46"/>
      <c r="D53" s="46"/>
      <c r="E53" s="46"/>
      <c r="F53" s="46"/>
      <c r="G53" s="98"/>
      <c r="H53" s="110"/>
      <c r="K53" s="46"/>
      <c r="L53" s="46"/>
      <c r="M53" s="46"/>
      <c r="N53" s="46"/>
      <c r="O53" s="46"/>
      <c r="P53" s="98"/>
      <c r="Q53" s="54"/>
      <c r="Y53" s="98"/>
      <c r="Z53" s="56"/>
    </row>
    <row r="54" spans="1:26" s="44" customFormat="1" ht="9" x14ac:dyDescent="0.15">
      <c r="B54" s="46"/>
      <c r="C54" s="46"/>
      <c r="D54" s="46"/>
      <c r="E54" s="46"/>
      <c r="F54" s="46"/>
      <c r="G54" s="98"/>
      <c r="H54" s="110"/>
      <c r="K54" s="46"/>
      <c r="L54" s="46"/>
      <c r="M54" s="46"/>
      <c r="N54" s="46"/>
      <c r="O54" s="46"/>
      <c r="P54" s="98"/>
      <c r="Q54" s="54"/>
      <c r="Y54" s="98"/>
      <c r="Z54" s="56"/>
    </row>
    <row r="55" spans="1:26" s="44" customFormat="1" ht="9" x14ac:dyDescent="0.15">
      <c r="B55" s="46"/>
      <c r="C55" s="46"/>
      <c r="D55" s="46"/>
      <c r="E55" s="46"/>
      <c r="F55" s="46"/>
      <c r="G55" s="98"/>
      <c r="H55" s="110"/>
      <c r="K55" s="46"/>
      <c r="L55" s="46"/>
      <c r="M55" s="46"/>
      <c r="N55" s="46"/>
      <c r="O55" s="46"/>
      <c r="P55" s="98"/>
      <c r="Q55" s="54"/>
      <c r="Y55" s="98"/>
      <c r="Z55" s="56"/>
    </row>
    <row r="56" spans="1:26" s="44" customFormat="1" ht="9" x14ac:dyDescent="0.15">
      <c r="B56" s="46"/>
      <c r="C56" s="46"/>
      <c r="D56" s="46"/>
      <c r="E56" s="46"/>
      <c r="F56" s="46"/>
      <c r="G56" s="98"/>
      <c r="H56" s="110"/>
      <c r="K56" s="46"/>
      <c r="L56" s="46"/>
      <c r="M56" s="46"/>
      <c r="N56" s="46"/>
      <c r="O56" s="46"/>
      <c r="P56" s="98"/>
      <c r="Q56" s="54"/>
      <c r="Y56" s="98"/>
      <c r="Z56" s="56"/>
    </row>
    <row r="57" spans="1:26" s="44" customFormat="1" ht="9" x14ac:dyDescent="0.15">
      <c r="B57" s="46"/>
      <c r="C57" s="46"/>
      <c r="D57" s="46"/>
      <c r="E57" s="46"/>
      <c r="F57" s="46"/>
      <c r="G57" s="98"/>
      <c r="H57" s="110"/>
      <c r="K57" s="46"/>
      <c r="L57" s="46"/>
      <c r="M57" s="46"/>
      <c r="N57" s="46"/>
      <c r="O57" s="46"/>
      <c r="P57" s="98"/>
      <c r="Q57" s="54"/>
      <c r="Y57" s="98"/>
      <c r="Z57" s="56"/>
    </row>
    <row r="58" spans="1:26" s="44" customFormat="1" ht="9" x14ac:dyDescent="0.15">
      <c r="B58" s="46"/>
      <c r="C58" s="46"/>
      <c r="D58" s="46"/>
      <c r="E58" s="46"/>
      <c r="F58" s="46"/>
      <c r="G58" s="98"/>
      <c r="H58" s="110"/>
      <c r="K58" s="46"/>
      <c r="L58" s="46"/>
      <c r="M58" s="46"/>
      <c r="N58" s="46"/>
      <c r="O58" s="46"/>
      <c r="P58" s="98"/>
      <c r="Q58" s="54"/>
      <c r="Y58" s="98"/>
      <c r="Z58" s="56"/>
    </row>
    <row r="59" spans="1:26" s="44" customFormat="1" ht="9" x14ac:dyDescent="0.15">
      <c r="B59" s="46"/>
      <c r="C59" s="46"/>
      <c r="D59" s="46"/>
      <c r="E59" s="46"/>
      <c r="F59" s="46"/>
      <c r="G59" s="98"/>
      <c r="H59" s="110"/>
      <c r="K59" s="46"/>
      <c r="L59" s="46"/>
      <c r="M59" s="46"/>
      <c r="N59" s="46"/>
      <c r="O59" s="46"/>
      <c r="P59" s="98"/>
      <c r="Q59" s="54"/>
      <c r="Y59" s="98"/>
      <c r="Z59" s="56"/>
    </row>
    <row r="60" spans="1:26" s="44" customFormat="1" ht="9" x14ac:dyDescent="0.15">
      <c r="B60" s="46"/>
      <c r="C60" s="46"/>
      <c r="D60" s="46"/>
      <c r="E60" s="46"/>
      <c r="F60" s="46"/>
      <c r="G60" s="98"/>
      <c r="H60" s="110"/>
      <c r="K60" s="46"/>
      <c r="L60" s="46"/>
      <c r="M60" s="46"/>
      <c r="N60" s="46"/>
      <c r="O60" s="46"/>
      <c r="P60" s="98"/>
      <c r="Q60" s="54"/>
      <c r="Y60" s="98"/>
      <c r="Z60" s="56"/>
    </row>
    <row r="61" spans="1:26" s="44" customFormat="1" x14ac:dyDescent="0.25">
      <c r="A61" s="61"/>
      <c r="B61" s="62"/>
      <c r="C61" s="62"/>
      <c r="D61" s="62"/>
      <c r="E61" s="62"/>
      <c r="F61" s="62"/>
      <c r="G61" s="153"/>
      <c r="H61" s="119"/>
      <c r="I61" s="61"/>
      <c r="K61" s="46"/>
      <c r="L61" s="46"/>
      <c r="M61" s="46"/>
      <c r="N61" s="46"/>
      <c r="O61" s="46"/>
      <c r="P61" s="98"/>
      <c r="Q61" s="54"/>
      <c r="Y61" s="98"/>
      <c r="Z61" s="56"/>
    </row>
    <row r="62" spans="1:26" s="44" customFormat="1" x14ac:dyDescent="0.25">
      <c r="A62" s="61"/>
      <c r="B62" s="62"/>
      <c r="C62" s="62"/>
      <c r="D62" s="62"/>
      <c r="E62" s="62"/>
      <c r="F62" s="62"/>
      <c r="G62" s="153"/>
      <c r="H62" s="119"/>
      <c r="I62" s="61"/>
      <c r="K62" s="46"/>
      <c r="L62" s="46"/>
      <c r="M62" s="46"/>
      <c r="N62" s="46"/>
      <c r="O62" s="46"/>
      <c r="P62" s="98"/>
      <c r="Q62" s="54"/>
      <c r="Y62" s="98"/>
      <c r="Z62" s="56"/>
    </row>
    <row r="63" spans="1:26" s="44" customFormat="1" x14ac:dyDescent="0.25">
      <c r="A63" s="61"/>
      <c r="B63" s="62"/>
      <c r="C63" s="62"/>
      <c r="D63" s="62"/>
      <c r="E63" s="62"/>
      <c r="F63" s="62"/>
      <c r="G63" s="153"/>
      <c r="H63" s="119"/>
      <c r="I63" s="61"/>
      <c r="K63" s="46"/>
      <c r="L63" s="46"/>
      <c r="M63" s="46"/>
      <c r="N63" s="46"/>
      <c r="O63" s="46"/>
      <c r="P63" s="98"/>
      <c r="Q63" s="54"/>
      <c r="Y63" s="98"/>
      <c r="Z63" s="56"/>
    </row>
    <row r="64" spans="1:26" s="44" customFormat="1" x14ac:dyDescent="0.25">
      <c r="A64" s="61"/>
      <c r="B64" s="62"/>
      <c r="C64" s="62"/>
      <c r="D64" s="62"/>
      <c r="E64" s="62"/>
      <c r="F64" s="62"/>
      <c r="G64" s="153"/>
      <c r="H64" s="119"/>
      <c r="I64" s="61"/>
      <c r="K64" s="46"/>
      <c r="L64" s="46"/>
      <c r="M64" s="46"/>
      <c r="N64" s="46"/>
      <c r="O64" s="46"/>
      <c r="P64" s="98"/>
      <c r="Q64" s="54"/>
      <c r="Y64" s="98"/>
      <c r="Z64" s="56"/>
    </row>
    <row r="65" spans="1:26" s="44" customFormat="1" x14ac:dyDescent="0.25">
      <c r="A65" s="61"/>
      <c r="B65" s="62"/>
      <c r="C65" s="62"/>
      <c r="D65" s="62"/>
      <c r="E65" s="62"/>
      <c r="F65" s="62"/>
      <c r="G65" s="153"/>
      <c r="H65" s="119"/>
      <c r="I65" s="61"/>
      <c r="K65" s="46"/>
      <c r="L65" s="46"/>
      <c r="M65" s="46"/>
      <c r="N65" s="46"/>
      <c r="O65" s="46"/>
      <c r="P65" s="98"/>
      <c r="Q65" s="54"/>
      <c r="Y65" s="98"/>
      <c r="Z65" s="56"/>
    </row>
    <row r="66" spans="1:26" s="44" customFormat="1" x14ac:dyDescent="0.25">
      <c r="A66" s="61"/>
      <c r="B66" s="62"/>
      <c r="C66" s="62"/>
      <c r="D66" s="62"/>
      <c r="E66" s="62"/>
      <c r="F66" s="62"/>
      <c r="G66" s="153"/>
      <c r="H66" s="119"/>
      <c r="I66" s="61"/>
      <c r="K66" s="46"/>
      <c r="L66" s="46"/>
      <c r="M66" s="46"/>
      <c r="N66" s="46"/>
      <c r="O66" s="46"/>
      <c r="P66" s="98"/>
      <c r="Q66" s="54"/>
      <c r="Y66" s="98"/>
      <c r="Z66" s="56"/>
    </row>
    <row r="67" spans="1:26" s="44" customFormat="1" x14ac:dyDescent="0.25">
      <c r="A67" s="61"/>
      <c r="B67" s="62"/>
      <c r="C67" s="62"/>
      <c r="D67" s="62"/>
      <c r="E67" s="62"/>
      <c r="F67" s="62"/>
      <c r="G67" s="153"/>
      <c r="H67" s="119"/>
      <c r="I67" s="61"/>
      <c r="K67" s="46"/>
      <c r="L67" s="46"/>
      <c r="M67" s="46"/>
      <c r="N67" s="46"/>
      <c r="O67" s="46"/>
      <c r="P67" s="98"/>
      <c r="Q67" s="54"/>
      <c r="Y67" s="98"/>
      <c r="Z67" s="56"/>
    </row>
    <row r="68" spans="1:26" s="44" customFormat="1" x14ac:dyDescent="0.25">
      <c r="A68" s="61"/>
      <c r="B68" s="62"/>
      <c r="C68" s="62"/>
      <c r="D68" s="62"/>
      <c r="E68" s="62"/>
      <c r="F68" s="62"/>
      <c r="G68" s="153"/>
      <c r="H68" s="119"/>
      <c r="I68" s="61"/>
      <c r="K68" s="46"/>
      <c r="L68" s="46"/>
      <c r="M68" s="46"/>
      <c r="N68" s="46"/>
      <c r="O68" s="46"/>
      <c r="P68" s="98"/>
      <c r="Q68" s="54"/>
      <c r="Y68" s="98"/>
      <c r="Z68" s="56"/>
    </row>
    <row r="69" spans="1:26" s="44" customFormat="1" x14ac:dyDescent="0.25">
      <c r="A69" s="61"/>
      <c r="B69" s="62"/>
      <c r="C69" s="62"/>
      <c r="D69" s="62"/>
      <c r="E69" s="62"/>
      <c r="F69" s="62"/>
      <c r="G69" s="153"/>
      <c r="H69" s="119"/>
      <c r="I69" s="61"/>
      <c r="K69" s="46"/>
      <c r="L69" s="46"/>
      <c r="M69" s="46"/>
      <c r="N69" s="46"/>
      <c r="O69" s="46"/>
      <c r="P69" s="98"/>
      <c r="Q69" s="54"/>
      <c r="Y69" s="98"/>
      <c r="Z69" s="56"/>
    </row>
    <row r="70" spans="1:26" s="44" customFormat="1" x14ac:dyDescent="0.25">
      <c r="A70" s="61"/>
      <c r="B70" s="62"/>
      <c r="C70" s="62"/>
      <c r="D70" s="62"/>
      <c r="E70" s="62"/>
      <c r="F70" s="62"/>
      <c r="G70" s="153"/>
      <c r="H70" s="119"/>
      <c r="I70" s="61"/>
      <c r="K70" s="46"/>
      <c r="L70" s="46"/>
      <c r="M70" s="46"/>
      <c r="N70" s="46"/>
      <c r="O70" s="46"/>
      <c r="P70" s="98"/>
      <c r="Q70" s="54"/>
      <c r="Y70" s="98"/>
      <c r="Z70" s="56"/>
    </row>
    <row r="71" spans="1:26" s="44" customFormat="1" x14ac:dyDescent="0.25">
      <c r="A71" s="61"/>
      <c r="B71" s="62"/>
      <c r="C71" s="62"/>
      <c r="D71" s="62"/>
      <c r="E71" s="62"/>
      <c r="F71" s="62"/>
      <c r="G71" s="153"/>
      <c r="H71" s="119"/>
      <c r="I71" s="61"/>
      <c r="K71" s="46"/>
      <c r="L71" s="46"/>
      <c r="M71" s="46"/>
      <c r="N71" s="46"/>
      <c r="O71" s="46"/>
      <c r="P71" s="98"/>
      <c r="Q71" s="54"/>
      <c r="Y71" s="98"/>
      <c r="Z71" s="56"/>
    </row>
    <row r="72" spans="1:26" s="44" customFormat="1" x14ac:dyDescent="0.25">
      <c r="A72" s="61"/>
      <c r="B72" s="62"/>
      <c r="C72" s="62"/>
      <c r="D72" s="62"/>
      <c r="E72" s="62"/>
      <c r="F72" s="62"/>
      <c r="G72" s="153"/>
      <c r="H72" s="119"/>
      <c r="I72" s="61"/>
      <c r="K72" s="46"/>
      <c r="L72" s="46"/>
      <c r="M72" s="46"/>
      <c r="N72" s="46"/>
      <c r="O72" s="46"/>
      <c r="P72" s="98"/>
      <c r="Q72" s="54"/>
      <c r="Y72" s="98"/>
      <c r="Z72" s="56"/>
    </row>
    <row r="73" spans="1:26" s="44" customFormat="1" x14ac:dyDescent="0.25">
      <c r="A73" s="61"/>
      <c r="B73" s="62"/>
      <c r="C73" s="62"/>
      <c r="D73" s="62"/>
      <c r="E73" s="62"/>
      <c r="F73" s="62"/>
      <c r="G73" s="153"/>
      <c r="H73" s="119"/>
      <c r="I73" s="61"/>
      <c r="K73" s="46"/>
      <c r="L73" s="46"/>
      <c r="M73" s="46"/>
      <c r="N73" s="46"/>
      <c r="O73" s="46"/>
      <c r="P73" s="98"/>
      <c r="Q73" s="54"/>
      <c r="Y73" s="98"/>
      <c r="Z73" s="56"/>
    </row>
    <row r="74" spans="1:26" s="44" customFormat="1" x14ac:dyDescent="0.25">
      <c r="A74" s="61"/>
      <c r="B74" s="62"/>
      <c r="C74" s="62"/>
      <c r="D74" s="62"/>
      <c r="E74" s="62"/>
      <c r="F74" s="62"/>
      <c r="G74" s="153"/>
      <c r="H74" s="119"/>
      <c r="I74" s="61"/>
      <c r="K74" s="46"/>
      <c r="L74" s="46"/>
      <c r="M74" s="46"/>
      <c r="N74" s="46"/>
      <c r="O74" s="46"/>
      <c r="P74" s="98"/>
      <c r="Q74" s="54"/>
      <c r="Y74" s="98"/>
      <c r="Z74" s="56"/>
    </row>
    <row r="75" spans="1:26" s="44" customFormat="1" x14ac:dyDescent="0.25">
      <c r="A75" s="61"/>
      <c r="B75" s="62"/>
      <c r="C75" s="62"/>
      <c r="D75" s="62"/>
      <c r="E75" s="62"/>
      <c r="F75" s="62"/>
      <c r="G75" s="153"/>
      <c r="H75" s="119"/>
      <c r="I75" s="61"/>
      <c r="K75" s="46"/>
      <c r="L75" s="46"/>
      <c r="M75" s="46"/>
      <c r="N75" s="46"/>
      <c r="O75" s="46"/>
      <c r="P75" s="98"/>
      <c r="Q75" s="54"/>
      <c r="Y75" s="98"/>
      <c r="Z75" s="56"/>
    </row>
    <row r="76" spans="1:26" s="44" customFormat="1" x14ac:dyDescent="0.25">
      <c r="A76" s="61"/>
      <c r="B76" s="62"/>
      <c r="C76" s="62"/>
      <c r="D76" s="62"/>
      <c r="E76" s="62"/>
      <c r="F76" s="62"/>
      <c r="G76" s="153"/>
      <c r="H76" s="119"/>
      <c r="I76" s="61"/>
      <c r="K76" s="46"/>
      <c r="L76" s="46"/>
      <c r="M76" s="46"/>
      <c r="N76" s="46"/>
      <c r="O76" s="46"/>
      <c r="P76" s="98"/>
      <c r="Q76" s="54"/>
      <c r="Y76" s="98"/>
      <c r="Z76" s="56"/>
    </row>
    <row r="77" spans="1:26" s="44" customFormat="1" x14ac:dyDescent="0.25">
      <c r="A77" s="61"/>
      <c r="B77" s="62"/>
      <c r="C77" s="62"/>
      <c r="D77" s="62"/>
      <c r="E77" s="62"/>
      <c r="F77" s="62"/>
      <c r="G77" s="153"/>
      <c r="H77" s="119"/>
      <c r="I77" s="61"/>
      <c r="J77" s="61"/>
      <c r="K77" s="62"/>
      <c r="L77" s="62"/>
      <c r="M77" s="62"/>
      <c r="N77" s="62"/>
      <c r="O77" s="62"/>
      <c r="P77" s="153"/>
      <c r="Q77" s="54"/>
      <c r="Y77" s="98"/>
      <c r="Z77" s="56"/>
    </row>
  </sheetData>
  <sortState xmlns:xlrd2="http://schemas.microsoft.com/office/spreadsheetml/2017/richdata2" ref="S19:Z30">
    <sortCondition ref="Y19:Y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5405-6CBB-4668-ADDC-119E5937C6D3}">
  <dimension ref="A1:Z91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18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5.85546875" style="118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20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156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12" t="s">
        <v>73</v>
      </c>
      <c r="H1" s="113" t="s">
        <v>164</v>
      </c>
      <c r="J1" s="138" t="s">
        <v>524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12" t="s">
        <v>73</v>
      </c>
      <c r="Q1" s="113" t="s">
        <v>164</v>
      </c>
      <c r="S1" s="138" t="s">
        <v>38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533</v>
      </c>
      <c r="B2" s="127">
        <v>20</v>
      </c>
      <c r="C2" s="126"/>
      <c r="D2" s="126"/>
      <c r="E2" s="126"/>
      <c r="F2" s="128">
        <f t="shared" ref="F2:F12" si="0">SUM(B2:E2)</f>
        <v>20</v>
      </c>
      <c r="G2" s="146">
        <v>2</v>
      </c>
      <c r="H2" s="134">
        <f t="shared" ref="H2:H12" si="1">F2/G2</f>
        <v>10</v>
      </c>
      <c r="J2" s="140" t="s">
        <v>536</v>
      </c>
      <c r="K2" s="127">
        <v>9</v>
      </c>
      <c r="L2" s="126"/>
      <c r="M2" s="126"/>
      <c r="N2" s="126"/>
      <c r="O2" s="128">
        <f t="shared" ref="O2:O12" si="2">SUM(K2:N2)</f>
        <v>9</v>
      </c>
      <c r="P2" s="146">
        <v>1</v>
      </c>
      <c r="Q2" s="134">
        <f t="shared" ref="Q2:Q12" si="3">O2/P2</f>
        <v>9</v>
      </c>
      <c r="S2" s="140" t="s">
        <v>384</v>
      </c>
      <c r="T2" s="127">
        <v>0</v>
      </c>
      <c r="U2" s="126"/>
      <c r="V2" s="126"/>
      <c r="W2" s="126"/>
      <c r="X2" s="128">
        <f t="shared" ref="X2:X12" si="4">SUM(T2:W2)</f>
        <v>0</v>
      </c>
      <c r="Y2" s="146">
        <v>2</v>
      </c>
      <c r="Z2" s="130">
        <f t="shared" ref="Z2:Z12" si="5">X2/Y2</f>
        <v>0</v>
      </c>
    </row>
    <row r="3" spans="1:26" s="44" customFormat="1" ht="9" x14ac:dyDescent="0.15">
      <c r="A3" s="125" t="s">
        <v>411</v>
      </c>
      <c r="B3" s="127">
        <v>7</v>
      </c>
      <c r="C3" s="127">
        <v>7</v>
      </c>
      <c r="D3" s="127">
        <v>7</v>
      </c>
      <c r="E3" s="126"/>
      <c r="F3" s="128">
        <f t="shared" si="0"/>
        <v>21</v>
      </c>
      <c r="G3" s="146">
        <v>2</v>
      </c>
      <c r="H3" s="134">
        <f t="shared" si="1"/>
        <v>10.5</v>
      </c>
      <c r="J3" s="140" t="s">
        <v>201</v>
      </c>
      <c r="K3" s="127">
        <v>4</v>
      </c>
      <c r="L3" s="127">
        <v>0</v>
      </c>
      <c r="M3" s="127">
        <v>4</v>
      </c>
      <c r="N3" s="127">
        <v>2</v>
      </c>
      <c r="O3" s="128">
        <f t="shared" si="2"/>
        <v>10</v>
      </c>
      <c r="P3" s="146">
        <v>2</v>
      </c>
      <c r="Q3" s="134">
        <f t="shared" si="3"/>
        <v>5</v>
      </c>
      <c r="S3" s="140" t="s">
        <v>31</v>
      </c>
      <c r="T3" s="127">
        <v>0</v>
      </c>
      <c r="U3" s="126"/>
      <c r="V3" s="126"/>
      <c r="W3" s="126"/>
      <c r="X3" s="128">
        <f t="shared" si="4"/>
        <v>0</v>
      </c>
      <c r="Y3" s="146">
        <v>2</v>
      </c>
      <c r="Z3" s="130">
        <f t="shared" si="5"/>
        <v>0</v>
      </c>
    </row>
    <row r="4" spans="1:26" s="44" customFormat="1" ht="9" x14ac:dyDescent="0.15">
      <c r="A4" s="125" t="s">
        <v>495</v>
      </c>
      <c r="B4" s="127">
        <v>6</v>
      </c>
      <c r="C4" s="127">
        <v>0</v>
      </c>
      <c r="D4" s="126"/>
      <c r="E4" s="126"/>
      <c r="F4" s="128">
        <f t="shared" si="0"/>
        <v>6</v>
      </c>
      <c r="G4" s="146">
        <v>2</v>
      </c>
      <c r="H4" s="134">
        <f t="shared" si="1"/>
        <v>3</v>
      </c>
      <c r="J4" s="140" t="s">
        <v>499</v>
      </c>
      <c r="K4" s="127">
        <v>0</v>
      </c>
      <c r="L4" s="127">
        <v>0</v>
      </c>
      <c r="M4" s="126"/>
      <c r="N4" s="126"/>
      <c r="O4" s="128">
        <f t="shared" si="2"/>
        <v>0</v>
      </c>
      <c r="P4" s="146">
        <v>2</v>
      </c>
      <c r="Q4" s="134">
        <f t="shared" si="3"/>
        <v>0</v>
      </c>
      <c r="S4" s="140" t="s">
        <v>532</v>
      </c>
      <c r="T4" s="127">
        <v>6</v>
      </c>
      <c r="U4" s="127">
        <v>6</v>
      </c>
      <c r="V4" s="126"/>
      <c r="W4" s="126"/>
      <c r="X4" s="128">
        <f t="shared" si="4"/>
        <v>12</v>
      </c>
      <c r="Y4" s="146">
        <v>3</v>
      </c>
      <c r="Z4" s="130">
        <f t="shared" si="5"/>
        <v>4</v>
      </c>
    </row>
    <row r="5" spans="1:26" s="44" customFormat="1" ht="9" x14ac:dyDescent="0.15">
      <c r="A5" s="125" t="s">
        <v>535</v>
      </c>
      <c r="B5" s="127">
        <v>8</v>
      </c>
      <c r="C5" s="127">
        <v>1</v>
      </c>
      <c r="D5" s="126"/>
      <c r="E5" s="126"/>
      <c r="F5" s="128">
        <f t="shared" si="0"/>
        <v>9</v>
      </c>
      <c r="G5" s="146">
        <v>2</v>
      </c>
      <c r="H5" s="134">
        <f t="shared" si="1"/>
        <v>4.5</v>
      </c>
      <c r="J5" s="140" t="s">
        <v>121</v>
      </c>
      <c r="K5" s="127">
        <v>10</v>
      </c>
      <c r="L5" s="127">
        <v>0</v>
      </c>
      <c r="M5" s="127">
        <v>0</v>
      </c>
      <c r="N5" s="127">
        <v>0</v>
      </c>
      <c r="O5" s="128">
        <f t="shared" si="2"/>
        <v>10</v>
      </c>
      <c r="P5" s="146">
        <v>2</v>
      </c>
      <c r="Q5" s="134">
        <f t="shared" si="3"/>
        <v>5</v>
      </c>
      <c r="S5" s="140" t="s">
        <v>451</v>
      </c>
      <c r="T5" s="127">
        <v>7</v>
      </c>
      <c r="U5" s="127">
        <v>6</v>
      </c>
      <c r="V5" s="126"/>
      <c r="W5" s="126"/>
      <c r="X5" s="128">
        <f t="shared" si="4"/>
        <v>13</v>
      </c>
      <c r="Y5" s="146">
        <v>6</v>
      </c>
      <c r="Z5" s="130">
        <f t="shared" si="5"/>
        <v>2.1666666666666665</v>
      </c>
    </row>
    <row r="6" spans="1:26" s="44" customFormat="1" ht="9" x14ac:dyDescent="0.15">
      <c r="A6" s="125" t="s">
        <v>429</v>
      </c>
      <c r="B6" s="127">
        <v>9</v>
      </c>
      <c r="C6" s="127">
        <v>5</v>
      </c>
      <c r="D6" s="126"/>
      <c r="E6" s="126"/>
      <c r="F6" s="128">
        <f t="shared" si="0"/>
        <v>14</v>
      </c>
      <c r="G6" s="146">
        <v>4</v>
      </c>
      <c r="H6" s="134">
        <f t="shared" si="1"/>
        <v>3.5</v>
      </c>
      <c r="J6" s="140" t="s">
        <v>380</v>
      </c>
      <c r="K6" s="127">
        <v>14</v>
      </c>
      <c r="L6" s="127">
        <v>9</v>
      </c>
      <c r="M6" s="127">
        <v>6</v>
      </c>
      <c r="N6" s="127">
        <v>16</v>
      </c>
      <c r="O6" s="128">
        <f t="shared" si="2"/>
        <v>45</v>
      </c>
      <c r="P6" s="146">
        <v>2</v>
      </c>
      <c r="Q6" s="134">
        <f t="shared" si="3"/>
        <v>22.5</v>
      </c>
      <c r="S6" s="140" t="s">
        <v>101</v>
      </c>
      <c r="T6" s="127">
        <v>8</v>
      </c>
      <c r="U6" s="126"/>
      <c r="V6" s="126"/>
      <c r="W6" s="126"/>
      <c r="X6" s="128">
        <f t="shared" si="4"/>
        <v>8</v>
      </c>
      <c r="Y6" s="146">
        <v>6</v>
      </c>
      <c r="Z6" s="130">
        <f t="shared" si="5"/>
        <v>1.3333333333333333</v>
      </c>
    </row>
    <row r="7" spans="1:26" s="44" customFormat="1" ht="9" x14ac:dyDescent="0.15">
      <c r="A7" s="125" t="s">
        <v>349</v>
      </c>
      <c r="B7" s="127">
        <v>7</v>
      </c>
      <c r="C7" s="126"/>
      <c r="D7" s="126"/>
      <c r="E7" s="126"/>
      <c r="F7" s="128">
        <f t="shared" si="0"/>
        <v>7</v>
      </c>
      <c r="G7" s="146">
        <v>6</v>
      </c>
      <c r="H7" s="134">
        <f t="shared" si="1"/>
        <v>1.1666666666666667</v>
      </c>
      <c r="J7" s="140" t="s">
        <v>504</v>
      </c>
      <c r="K7" s="127">
        <v>0</v>
      </c>
      <c r="L7" s="126"/>
      <c r="M7" s="126"/>
      <c r="N7" s="126"/>
      <c r="O7" s="128">
        <f t="shared" si="2"/>
        <v>0</v>
      </c>
      <c r="P7" s="146">
        <v>7</v>
      </c>
      <c r="Q7" s="134">
        <f t="shared" si="3"/>
        <v>0</v>
      </c>
      <c r="S7" s="140" t="s">
        <v>381</v>
      </c>
      <c r="T7" s="127">
        <v>3</v>
      </c>
      <c r="U7" s="126"/>
      <c r="V7" s="126"/>
      <c r="W7" s="126"/>
      <c r="X7" s="128">
        <f t="shared" si="4"/>
        <v>3</v>
      </c>
      <c r="Y7" s="146">
        <v>6</v>
      </c>
      <c r="Z7" s="130">
        <f t="shared" si="5"/>
        <v>0.5</v>
      </c>
    </row>
    <row r="8" spans="1:26" s="44" customFormat="1" ht="9" x14ac:dyDescent="0.15">
      <c r="A8" s="125" t="s">
        <v>525</v>
      </c>
      <c r="B8" s="127">
        <v>13</v>
      </c>
      <c r="C8" s="127">
        <v>2</v>
      </c>
      <c r="D8" s="126"/>
      <c r="E8" s="139"/>
      <c r="F8" s="128">
        <f t="shared" si="0"/>
        <v>15</v>
      </c>
      <c r="G8" s="146">
        <v>10</v>
      </c>
      <c r="H8" s="134">
        <f t="shared" si="1"/>
        <v>1.5</v>
      </c>
      <c r="J8" s="140" t="s">
        <v>526</v>
      </c>
      <c r="K8" s="127">
        <v>5</v>
      </c>
      <c r="L8" s="126"/>
      <c r="M8" s="126"/>
      <c r="N8" s="126"/>
      <c r="O8" s="128">
        <f t="shared" si="2"/>
        <v>5</v>
      </c>
      <c r="P8" s="146">
        <v>10</v>
      </c>
      <c r="Q8" s="134">
        <f t="shared" si="3"/>
        <v>0.5</v>
      </c>
      <c r="S8" s="140" t="s">
        <v>389</v>
      </c>
      <c r="T8" s="127">
        <v>0</v>
      </c>
      <c r="U8" s="127">
        <v>0</v>
      </c>
      <c r="V8" s="126"/>
      <c r="W8" s="126"/>
      <c r="X8" s="128">
        <f t="shared" si="4"/>
        <v>0</v>
      </c>
      <c r="Y8" s="146">
        <v>7</v>
      </c>
      <c r="Z8" s="130">
        <f t="shared" si="5"/>
        <v>0</v>
      </c>
    </row>
    <row r="9" spans="1:26" s="44" customFormat="1" ht="9" x14ac:dyDescent="0.15">
      <c r="A9" s="125" t="s">
        <v>398</v>
      </c>
      <c r="B9" s="127">
        <v>7</v>
      </c>
      <c r="C9" s="127">
        <v>10</v>
      </c>
      <c r="D9" s="127">
        <v>7</v>
      </c>
      <c r="E9" s="126"/>
      <c r="F9" s="128">
        <f t="shared" si="0"/>
        <v>24</v>
      </c>
      <c r="G9" s="146">
        <v>11</v>
      </c>
      <c r="H9" s="134">
        <f t="shared" si="1"/>
        <v>2.1818181818181817</v>
      </c>
      <c r="J9" s="140" t="s">
        <v>267</v>
      </c>
      <c r="K9" s="126"/>
      <c r="L9" s="127">
        <v>11</v>
      </c>
      <c r="M9" s="127">
        <v>4</v>
      </c>
      <c r="N9" s="126"/>
      <c r="O9" s="128">
        <f t="shared" si="2"/>
        <v>15</v>
      </c>
      <c r="P9" s="146">
        <v>10</v>
      </c>
      <c r="Q9" s="134">
        <f t="shared" si="3"/>
        <v>1.5</v>
      </c>
      <c r="S9" s="140" t="s">
        <v>344</v>
      </c>
      <c r="T9" s="127">
        <v>1</v>
      </c>
      <c r="U9" s="126"/>
      <c r="V9" s="126"/>
      <c r="W9" s="126"/>
      <c r="X9" s="128">
        <f t="shared" si="4"/>
        <v>1</v>
      </c>
      <c r="Y9" s="146">
        <v>9</v>
      </c>
      <c r="Z9" s="130">
        <f t="shared" si="5"/>
        <v>0.1111111111111111</v>
      </c>
    </row>
    <row r="10" spans="1:26" s="44" customFormat="1" ht="9" x14ac:dyDescent="0.15">
      <c r="A10" s="125" t="s">
        <v>514</v>
      </c>
      <c r="B10" s="127">
        <v>8</v>
      </c>
      <c r="C10" s="126"/>
      <c r="D10" s="126"/>
      <c r="E10" s="126"/>
      <c r="F10" s="128">
        <f t="shared" si="0"/>
        <v>8</v>
      </c>
      <c r="G10" s="146">
        <v>12</v>
      </c>
      <c r="H10" s="134">
        <f t="shared" si="1"/>
        <v>0.66666666666666663</v>
      </c>
      <c r="J10" s="140" t="s">
        <v>527</v>
      </c>
      <c r="K10" s="126"/>
      <c r="L10" s="127">
        <v>0</v>
      </c>
      <c r="M10" s="127">
        <v>0</v>
      </c>
      <c r="N10" s="126"/>
      <c r="O10" s="128">
        <f t="shared" si="2"/>
        <v>0</v>
      </c>
      <c r="P10" s="146">
        <v>13</v>
      </c>
      <c r="Q10" s="134">
        <f t="shared" si="3"/>
        <v>0</v>
      </c>
      <c r="S10" s="140" t="s">
        <v>531</v>
      </c>
      <c r="T10" s="127">
        <v>12</v>
      </c>
      <c r="U10" s="126"/>
      <c r="V10" s="126"/>
      <c r="W10" s="126"/>
      <c r="X10" s="128">
        <f t="shared" si="4"/>
        <v>12</v>
      </c>
      <c r="Y10" s="146">
        <v>11</v>
      </c>
      <c r="Z10" s="130">
        <f t="shared" si="5"/>
        <v>1.0909090909090908</v>
      </c>
    </row>
    <row r="11" spans="1:26" s="44" customFormat="1" ht="9" x14ac:dyDescent="0.15">
      <c r="A11" s="125" t="s">
        <v>529</v>
      </c>
      <c r="B11" s="127">
        <v>3</v>
      </c>
      <c r="C11" s="127">
        <v>8</v>
      </c>
      <c r="D11" s="127">
        <v>2</v>
      </c>
      <c r="E11" s="139"/>
      <c r="F11" s="128">
        <f t="shared" si="0"/>
        <v>13</v>
      </c>
      <c r="G11" s="146">
        <v>14</v>
      </c>
      <c r="H11" s="134">
        <f t="shared" si="1"/>
        <v>0.9285714285714286</v>
      </c>
      <c r="J11" s="140" t="s">
        <v>534</v>
      </c>
      <c r="K11" s="127">
        <v>7</v>
      </c>
      <c r="L11" s="127">
        <v>0</v>
      </c>
      <c r="M11" s="126"/>
      <c r="N11" s="126"/>
      <c r="O11" s="128">
        <f t="shared" si="2"/>
        <v>7</v>
      </c>
      <c r="P11" s="146">
        <v>13</v>
      </c>
      <c r="Q11" s="134">
        <f t="shared" si="3"/>
        <v>0.53846153846153844</v>
      </c>
      <c r="S11" s="140" t="s">
        <v>528</v>
      </c>
      <c r="T11" s="127">
        <v>1</v>
      </c>
      <c r="U11" s="126"/>
      <c r="V11" s="126"/>
      <c r="W11" s="126"/>
      <c r="X11" s="128">
        <f t="shared" si="4"/>
        <v>1</v>
      </c>
      <c r="Y11" s="146">
        <v>13</v>
      </c>
      <c r="Z11" s="130">
        <f t="shared" si="5"/>
        <v>7.6923076923076927E-2</v>
      </c>
    </row>
    <row r="12" spans="1:26" s="44" customFormat="1" ht="9" x14ac:dyDescent="0.15">
      <c r="A12" s="125" t="s">
        <v>365</v>
      </c>
      <c r="B12" s="127">
        <v>2</v>
      </c>
      <c r="C12" s="127">
        <v>2</v>
      </c>
      <c r="D12" s="126"/>
      <c r="E12" s="126"/>
      <c r="F12" s="128">
        <f t="shared" si="0"/>
        <v>4</v>
      </c>
      <c r="G12" s="146">
        <v>15</v>
      </c>
      <c r="H12" s="134">
        <f t="shared" si="1"/>
        <v>0.26666666666666666</v>
      </c>
      <c r="J12" s="140" t="s">
        <v>530</v>
      </c>
      <c r="K12" s="127">
        <v>3</v>
      </c>
      <c r="L12" s="126"/>
      <c r="M12" s="126"/>
      <c r="N12" s="126"/>
      <c r="O12" s="128">
        <f t="shared" si="2"/>
        <v>3</v>
      </c>
      <c r="P12" s="146">
        <v>18</v>
      </c>
      <c r="Q12" s="134">
        <f t="shared" si="3"/>
        <v>0.16666666666666666</v>
      </c>
      <c r="S12" s="140" t="s">
        <v>205</v>
      </c>
      <c r="T12" s="127">
        <v>12</v>
      </c>
      <c r="U12" s="126"/>
      <c r="V12" s="126"/>
      <c r="W12" s="126"/>
      <c r="X12" s="128">
        <f t="shared" si="4"/>
        <v>12</v>
      </c>
      <c r="Y12" s="146">
        <v>15</v>
      </c>
      <c r="Z12" s="130">
        <f t="shared" si="5"/>
        <v>0.8</v>
      </c>
    </row>
    <row r="13" spans="1:26" s="44" customFormat="1" ht="9" x14ac:dyDescent="0.15">
      <c r="B13" s="46"/>
      <c r="C13" s="46"/>
      <c r="D13" s="46"/>
      <c r="E13" s="46"/>
      <c r="F13" s="47"/>
      <c r="G13" s="147"/>
      <c r="H13" s="99"/>
      <c r="K13" s="46"/>
      <c r="L13" s="46"/>
      <c r="M13" s="46"/>
      <c r="N13" s="46"/>
      <c r="O13" s="47"/>
      <c r="P13" s="147"/>
      <c r="Q13" s="99"/>
      <c r="T13" s="46"/>
      <c r="U13" s="46"/>
      <c r="V13" s="46"/>
      <c r="W13" s="46"/>
      <c r="X13" s="47"/>
      <c r="Y13" s="132"/>
      <c r="Z13" s="110"/>
    </row>
    <row r="14" spans="1:26" s="44" customFormat="1" ht="9" x14ac:dyDescent="0.15">
      <c r="B14" s="47">
        <f>SUM(B2:B12)</f>
        <v>90</v>
      </c>
      <c r="C14" s="47">
        <f>SUM(C2:C12)</f>
        <v>35</v>
      </c>
      <c r="D14" s="47">
        <f>SUM(D2:D12)</f>
        <v>16</v>
      </c>
      <c r="E14" s="47">
        <f>SUM(E2:E12)</f>
        <v>0</v>
      </c>
      <c r="F14" s="51">
        <f>SUM(F2:F13)</f>
        <v>141</v>
      </c>
      <c r="G14" s="148">
        <f>SUM(G2:G13)</f>
        <v>80</v>
      </c>
      <c r="H14" s="99"/>
      <c r="K14" s="47">
        <f t="shared" ref="K14:P14" si="6">SUM(K2:K13)</f>
        <v>52</v>
      </c>
      <c r="L14" s="47">
        <f t="shared" si="6"/>
        <v>20</v>
      </c>
      <c r="M14" s="47">
        <f t="shared" si="6"/>
        <v>14</v>
      </c>
      <c r="N14" s="47">
        <f t="shared" si="6"/>
        <v>18</v>
      </c>
      <c r="O14" s="51">
        <f t="shared" si="6"/>
        <v>104</v>
      </c>
      <c r="P14" s="148">
        <f t="shared" si="6"/>
        <v>80</v>
      </c>
      <c r="Q14" s="99"/>
      <c r="T14" s="47">
        <f t="shared" ref="T14:Y14" si="7">SUM(T2:T13)</f>
        <v>50</v>
      </c>
      <c r="U14" s="47">
        <f t="shared" si="7"/>
        <v>12</v>
      </c>
      <c r="V14" s="47">
        <f t="shared" si="7"/>
        <v>0</v>
      </c>
      <c r="W14" s="47">
        <f t="shared" si="7"/>
        <v>0</v>
      </c>
      <c r="X14" s="51">
        <f t="shared" si="7"/>
        <v>62</v>
      </c>
      <c r="Y14" s="141">
        <f t="shared" si="7"/>
        <v>80</v>
      </c>
      <c r="Z14" s="110"/>
    </row>
    <row r="15" spans="1:26" s="44" customFormat="1" ht="9" x14ac:dyDescent="0.15">
      <c r="B15" s="46"/>
      <c r="C15" s="46"/>
      <c r="D15" s="46"/>
      <c r="E15" s="46"/>
      <c r="F15" s="46"/>
      <c r="G15" s="98"/>
      <c r="H15" s="99"/>
      <c r="K15" s="46"/>
      <c r="L15" s="46"/>
      <c r="M15" s="46"/>
      <c r="N15" s="46"/>
      <c r="O15" s="46"/>
      <c r="P15" s="98"/>
      <c r="Q15" s="99"/>
      <c r="T15" s="46"/>
      <c r="U15" s="46"/>
      <c r="V15" s="46"/>
      <c r="W15" s="46"/>
      <c r="X15" s="46"/>
      <c r="Y15" s="111"/>
      <c r="Z15" s="110"/>
    </row>
    <row r="16" spans="1:26" s="44" customFormat="1" ht="9" x14ac:dyDescent="0.15">
      <c r="B16" s="46"/>
      <c r="C16" s="46"/>
      <c r="D16" s="46"/>
      <c r="E16" s="46"/>
      <c r="F16" s="46"/>
      <c r="G16" s="98"/>
      <c r="H16" s="99"/>
      <c r="K16" s="46"/>
      <c r="L16" s="46"/>
      <c r="M16" s="46"/>
      <c r="N16" s="46"/>
      <c r="O16" s="46"/>
      <c r="P16" s="98"/>
      <c r="Q16" s="99"/>
      <c r="R16" s="53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A17" s="138" t="s">
        <v>137</v>
      </c>
      <c r="B17" s="46">
        <v>1</v>
      </c>
      <c r="C17" s="46">
        <v>2</v>
      </c>
      <c r="D17" s="46">
        <v>3</v>
      </c>
      <c r="E17" s="46">
        <v>4</v>
      </c>
      <c r="F17" s="46" t="s">
        <v>26</v>
      </c>
      <c r="G17" s="143" t="s">
        <v>73</v>
      </c>
      <c r="H17" s="144" t="s">
        <v>164</v>
      </c>
      <c r="J17" s="138" t="s">
        <v>250</v>
      </c>
      <c r="K17" s="46">
        <v>1</v>
      </c>
      <c r="L17" s="46">
        <v>2</v>
      </c>
      <c r="M17" s="46">
        <v>3</v>
      </c>
      <c r="N17" s="46">
        <v>4</v>
      </c>
      <c r="O17" s="46" t="s">
        <v>26</v>
      </c>
      <c r="P17" s="143" t="s">
        <v>73</v>
      </c>
      <c r="Q17" s="144" t="s">
        <v>164</v>
      </c>
      <c r="R17" s="53"/>
      <c r="S17" s="138" t="s">
        <v>537</v>
      </c>
      <c r="T17" s="46">
        <v>1</v>
      </c>
      <c r="U17" s="46">
        <v>2</v>
      </c>
      <c r="V17" s="46">
        <v>3</v>
      </c>
      <c r="W17" s="46">
        <v>4</v>
      </c>
      <c r="X17" s="46" t="s">
        <v>26</v>
      </c>
      <c r="Y17" s="112" t="s">
        <v>73</v>
      </c>
      <c r="Z17" s="113" t="s">
        <v>164</v>
      </c>
    </row>
    <row r="18" spans="1:26" s="44" customFormat="1" ht="9" x14ac:dyDescent="0.15">
      <c r="A18" s="140" t="s">
        <v>464</v>
      </c>
      <c r="B18" s="127">
        <v>0</v>
      </c>
      <c r="C18" s="127">
        <v>0</v>
      </c>
      <c r="D18" s="127">
        <v>0</v>
      </c>
      <c r="E18" s="127">
        <v>0</v>
      </c>
      <c r="F18" s="128">
        <f t="shared" ref="F18:F28" si="8">SUM(B18:E18)</f>
        <v>0</v>
      </c>
      <c r="G18" s="146">
        <v>1</v>
      </c>
      <c r="H18" s="134">
        <f t="shared" ref="H18:H24" si="9">F18/G18</f>
        <v>0</v>
      </c>
      <c r="J18" s="140" t="s">
        <v>541</v>
      </c>
      <c r="K18" s="126"/>
      <c r="L18" s="127">
        <v>0</v>
      </c>
      <c r="M18" s="127">
        <v>7</v>
      </c>
      <c r="N18" s="127">
        <v>0</v>
      </c>
      <c r="O18" s="128">
        <f t="shared" ref="O18:O28" si="10">SUM(K18:N18)</f>
        <v>7</v>
      </c>
      <c r="P18" s="146">
        <v>2</v>
      </c>
      <c r="Q18" s="135">
        <f t="shared" ref="Q18:Q28" si="11">O18/P18</f>
        <v>3.5</v>
      </c>
      <c r="R18" s="53"/>
      <c r="S18" s="140" t="s">
        <v>478</v>
      </c>
      <c r="T18" s="127">
        <v>1</v>
      </c>
      <c r="U18" s="126"/>
      <c r="V18" s="126"/>
      <c r="W18" s="126"/>
      <c r="X18" s="128">
        <f t="shared" ref="X18:X28" si="12">SUM(T18:W18)</f>
        <v>1</v>
      </c>
      <c r="Y18" s="146">
        <v>1</v>
      </c>
      <c r="Z18" s="135">
        <f t="shared" ref="Z18:Z28" si="13">X18/Y18</f>
        <v>1</v>
      </c>
    </row>
    <row r="19" spans="1:26" s="44" customFormat="1" ht="9" x14ac:dyDescent="0.15">
      <c r="A19" s="140" t="s">
        <v>393</v>
      </c>
      <c r="B19" s="127">
        <v>1</v>
      </c>
      <c r="C19" s="126"/>
      <c r="D19" s="126"/>
      <c r="E19" s="126"/>
      <c r="F19" s="128">
        <f t="shared" si="8"/>
        <v>1</v>
      </c>
      <c r="G19" s="146">
        <v>1</v>
      </c>
      <c r="H19" s="134">
        <f t="shared" si="9"/>
        <v>1</v>
      </c>
      <c r="J19" s="140" t="s">
        <v>221</v>
      </c>
      <c r="K19" s="126"/>
      <c r="L19" s="127">
        <v>2</v>
      </c>
      <c r="M19" s="127">
        <v>1</v>
      </c>
      <c r="N19" s="145">
        <v>3</v>
      </c>
      <c r="O19" s="128">
        <f t="shared" si="10"/>
        <v>6</v>
      </c>
      <c r="P19" s="146">
        <v>3</v>
      </c>
      <c r="Q19" s="135">
        <f t="shared" si="11"/>
        <v>2</v>
      </c>
      <c r="R19" s="53"/>
      <c r="S19" s="140" t="s">
        <v>92</v>
      </c>
      <c r="T19" s="127">
        <v>0</v>
      </c>
      <c r="U19" s="127">
        <v>0</v>
      </c>
      <c r="V19" s="126"/>
      <c r="W19" s="126"/>
      <c r="X19" s="128">
        <f t="shared" si="12"/>
        <v>0</v>
      </c>
      <c r="Y19" s="146">
        <v>2</v>
      </c>
      <c r="Z19" s="135">
        <f t="shared" si="13"/>
        <v>0</v>
      </c>
    </row>
    <row r="20" spans="1:26" s="44" customFormat="1" ht="9" x14ac:dyDescent="0.15">
      <c r="A20" s="140" t="s">
        <v>542</v>
      </c>
      <c r="B20" s="127">
        <v>13</v>
      </c>
      <c r="C20" s="127">
        <v>5</v>
      </c>
      <c r="D20" s="126"/>
      <c r="E20" s="126"/>
      <c r="F20" s="128">
        <f t="shared" si="8"/>
        <v>18</v>
      </c>
      <c r="G20" s="146">
        <v>1</v>
      </c>
      <c r="H20" s="134">
        <f t="shared" si="9"/>
        <v>18</v>
      </c>
      <c r="J20" s="140" t="s">
        <v>547</v>
      </c>
      <c r="K20" s="127">
        <v>13</v>
      </c>
      <c r="L20" s="127">
        <v>9</v>
      </c>
      <c r="M20" s="126"/>
      <c r="N20" s="126"/>
      <c r="O20" s="128">
        <f t="shared" si="10"/>
        <v>22</v>
      </c>
      <c r="P20" s="146">
        <v>3</v>
      </c>
      <c r="Q20" s="135">
        <f t="shared" si="11"/>
        <v>7.333333333333333</v>
      </c>
      <c r="R20" s="53"/>
      <c r="S20" s="140" t="s">
        <v>485</v>
      </c>
      <c r="T20" s="127">
        <v>6</v>
      </c>
      <c r="U20" s="127">
        <v>0</v>
      </c>
      <c r="V20" s="126"/>
      <c r="W20" s="126"/>
      <c r="X20" s="128">
        <f t="shared" si="12"/>
        <v>6</v>
      </c>
      <c r="Y20" s="146">
        <v>4</v>
      </c>
      <c r="Z20" s="135">
        <f t="shared" si="13"/>
        <v>1.5</v>
      </c>
    </row>
    <row r="21" spans="1:26" s="44" customFormat="1" ht="9" x14ac:dyDescent="0.15">
      <c r="A21" s="140" t="s">
        <v>540</v>
      </c>
      <c r="B21" s="127">
        <v>0</v>
      </c>
      <c r="C21" s="126"/>
      <c r="D21" s="126"/>
      <c r="E21" s="126"/>
      <c r="F21" s="128">
        <f t="shared" si="8"/>
        <v>0</v>
      </c>
      <c r="G21" s="146">
        <v>4</v>
      </c>
      <c r="H21" s="134">
        <f t="shared" si="9"/>
        <v>0</v>
      </c>
      <c r="J21" s="140" t="s">
        <v>545</v>
      </c>
      <c r="K21" s="127">
        <v>2</v>
      </c>
      <c r="L21" s="126"/>
      <c r="M21" s="126"/>
      <c r="N21" s="126"/>
      <c r="O21" s="128">
        <f t="shared" si="10"/>
        <v>2</v>
      </c>
      <c r="P21" s="146">
        <v>4</v>
      </c>
      <c r="Q21" s="135">
        <f t="shared" si="11"/>
        <v>0.5</v>
      </c>
      <c r="S21" s="140" t="s">
        <v>442</v>
      </c>
      <c r="T21" s="127">
        <v>2</v>
      </c>
      <c r="U21" s="127">
        <v>1</v>
      </c>
      <c r="V21" s="126"/>
      <c r="W21" s="126"/>
      <c r="X21" s="128">
        <f t="shared" si="12"/>
        <v>3</v>
      </c>
      <c r="Y21" s="146">
        <v>4</v>
      </c>
      <c r="Z21" s="135">
        <f t="shared" si="13"/>
        <v>0.75</v>
      </c>
    </row>
    <row r="22" spans="1:26" s="44" customFormat="1" ht="9" x14ac:dyDescent="0.15">
      <c r="A22" s="140" t="s">
        <v>502</v>
      </c>
      <c r="B22" s="127">
        <v>7</v>
      </c>
      <c r="C22" s="126"/>
      <c r="D22" s="126"/>
      <c r="E22" s="126"/>
      <c r="F22" s="128">
        <f t="shared" si="8"/>
        <v>7</v>
      </c>
      <c r="G22" s="146">
        <v>15</v>
      </c>
      <c r="H22" s="134">
        <f t="shared" si="9"/>
        <v>0.46666666666666667</v>
      </c>
      <c r="J22" s="140" t="s">
        <v>538</v>
      </c>
      <c r="K22" s="127">
        <v>0</v>
      </c>
      <c r="L22" s="126"/>
      <c r="M22" s="126"/>
      <c r="N22" s="126"/>
      <c r="O22" s="128">
        <f t="shared" si="10"/>
        <v>0</v>
      </c>
      <c r="P22" s="146">
        <v>5</v>
      </c>
      <c r="Q22" s="135">
        <f t="shared" si="11"/>
        <v>0</v>
      </c>
      <c r="S22" s="140" t="s">
        <v>458</v>
      </c>
      <c r="T22" s="127">
        <v>14</v>
      </c>
      <c r="U22" s="127">
        <v>14</v>
      </c>
      <c r="V22" s="126"/>
      <c r="W22" s="126"/>
      <c r="X22" s="128">
        <f t="shared" si="12"/>
        <v>28</v>
      </c>
      <c r="Y22" s="146">
        <v>6</v>
      </c>
      <c r="Z22" s="135">
        <f t="shared" si="13"/>
        <v>4.666666666666667</v>
      </c>
    </row>
    <row r="23" spans="1:26" s="44" customFormat="1" ht="9" x14ac:dyDescent="0.15">
      <c r="A23" s="140" t="s">
        <v>420</v>
      </c>
      <c r="B23" s="126"/>
      <c r="C23" s="127">
        <v>23</v>
      </c>
      <c r="D23" s="127">
        <v>8</v>
      </c>
      <c r="E23" s="126"/>
      <c r="F23" s="128">
        <f t="shared" si="8"/>
        <v>31</v>
      </c>
      <c r="G23" s="146">
        <v>26</v>
      </c>
      <c r="H23" s="134">
        <f t="shared" si="9"/>
        <v>1.1923076923076923</v>
      </c>
      <c r="J23" s="140" t="s">
        <v>543</v>
      </c>
      <c r="K23" s="126"/>
      <c r="L23" s="127">
        <v>7</v>
      </c>
      <c r="M23" s="127">
        <v>10</v>
      </c>
      <c r="N23" s="127">
        <v>12</v>
      </c>
      <c r="O23" s="128">
        <f t="shared" si="10"/>
        <v>29</v>
      </c>
      <c r="P23" s="146">
        <v>6</v>
      </c>
      <c r="Q23" s="135">
        <f t="shared" si="11"/>
        <v>4.833333333333333</v>
      </c>
      <c r="S23" s="140" t="s">
        <v>426</v>
      </c>
      <c r="T23" s="127">
        <v>0</v>
      </c>
      <c r="U23" s="126"/>
      <c r="V23" s="126"/>
      <c r="W23" s="139"/>
      <c r="X23" s="128">
        <f t="shared" si="12"/>
        <v>0</v>
      </c>
      <c r="Y23" s="146">
        <v>7</v>
      </c>
      <c r="Z23" s="135">
        <f t="shared" si="13"/>
        <v>0</v>
      </c>
    </row>
    <row r="24" spans="1:26" s="44" customFormat="1" ht="9" x14ac:dyDescent="0.15">
      <c r="A24" s="140" t="s">
        <v>434</v>
      </c>
      <c r="B24" s="127">
        <v>19</v>
      </c>
      <c r="C24" s="127">
        <v>18</v>
      </c>
      <c r="D24" s="126"/>
      <c r="E24" s="126"/>
      <c r="F24" s="128">
        <f t="shared" si="8"/>
        <v>37</v>
      </c>
      <c r="G24" s="146">
        <v>32</v>
      </c>
      <c r="H24" s="134">
        <f t="shared" si="9"/>
        <v>1.15625</v>
      </c>
      <c r="J24" s="140" t="s">
        <v>427</v>
      </c>
      <c r="K24" s="126"/>
      <c r="L24" s="127">
        <v>8</v>
      </c>
      <c r="M24" s="127">
        <v>0</v>
      </c>
      <c r="N24" s="145">
        <v>0</v>
      </c>
      <c r="O24" s="128">
        <f t="shared" si="10"/>
        <v>8</v>
      </c>
      <c r="P24" s="146">
        <v>6</v>
      </c>
      <c r="Q24" s="135">
        <f t="shared" si="11"/>
        <v>1.3333333333333333</v>
      </c>
      <c r="S24" s="140" t="s">
        <v>539</v>
      </c>
      <c r="T24" s="127">
        <v>0</v>
      </c>
      <c r="U24" s="126"/>
      <c r="V24" s="126"/>
      <c r="W24" s="126"/>
      <c r="X24" s="128">
        <f t="shared" si="12"/>
        <v>0</v>
      </c>
      <c r="Y24" s="146">
        <v>8</v>
      </c>
      <c r="Z24" s="135">
        <f t="shared" si="13"/>
        <v>0</v>
      </c>
    </row>
    <row r="25" spans="1:26" s="44" customFormat="1" ht="9" x14ac:dyDescent="0.15">
      <c r="A25" s="155"/>
      <c r="B25" s="126"/>
      <c r="C25" s="126"/>
      <c r="D25" s="126"/>
      <c r="E25" s="126"/>
      <c r="F25" s="128">
        <f t="shared" si="8"/>
        <v>0</v>
      </c>
      <c r="G25" s="146"/>
      <c r="H25" s="134"/>
      <c r="J25" s="140" t="s">
        <v>120</v>
      </c>
      <c r="K25" s="126"/>
      <c r="L25" s="127">
        <v>0</v>
      </c>
      <c r="M25" s="127">
        <v>0</v>
      </c>
      <c r="N25" s="126"/>
      <c r="O25" s="128">
        <f t="shared" si="10"/>
        <v>0</v>
      </c>
      <c r="P25" s="146">
        <v>6</v>
      </c>
      <c r="Q25" s="135">
        <f t="shared" si="11"/>
        <v>0</v>
      </c>
      <c r="S25" s="140" t="s">
        <v>544</v>
      </c>
      <c r="T25" s="127">
        <v>4</v>
      </c>
      <c r="U25" s="126"/>
      <c r="V25" s="126"/>
      <c r="W25" s="139"/>
      <c r="X25" s="128">
        <f t="shared" si="12"/>
        <v>4</v>
      </c>
      <c r="Y25" s="146">
        <v>8</v>
      </c>
      <c r="Z25" s="135">
        <f t="shared" si="13"/>
        <v>0.5</v>
      </c>
    </row>
    <row r="26" spans="1:26" s="44" customFormat="1" ht="9" x14ac:dyDescent="0.15">
      <c r="A26" s="155"/>
      <c r="B26" s="126"/>
      <c r="C26" s="126"/>
      <c r="D26" s="126"/>
      <c r="E26" s="126"/>
      <c r="F26" s="128">
        <f t="shared" si="8"/>
        <v>0</v>
      </c>
      <c r="G26" s="146"/>
      <c r="H26" s="134"/>
      <c r="J26" s="140" t="s">
        <v>373</v>
      </c>
      <c r="K26" s="127">
        <v>1</v>
      </c>
      <c r="L26" s="127">
        <v>0</v>
      </c>
      <c r="M26" s="126"/>
      <c r="N26" s="126"/>
      <c r="O26" s="128">
        <f t="shared" si="10"/>
        <v>1</v>
      </c>
      <c r="P26" s="146">
        <v>13</v>
      </c>
      <c r="Q26" s="135">
        <f t="shared" si="11"/>
        <v>7.6923076923076927E-2</v>
      </c>
      <c r="S26" s="140" t="s">
        <v>546</v>
      </c>
      <c r="T26" s="127">
        <v>2</v>
      </c>
      <c r="U26" s="126"/>
      <c r="V26" s="126"/>
      <c r="W26" s="126"/>
      <c r="X26" s="128">
        <f t="shared" si="12"/>
        <v>2</v>
      </c>
      <c r="Y26" s="146">
        <v>8</v>
      </c>
      <c r="Z26" s="135">
        <f t="shared" si="13"/>
        <v>0.25</v>
      </c>
    </row>
    <row r="27" spans="1:26" s="44" customFormat="1" ht="9" x14ac:dyDescent="0.15">
      <c r="A27" s="155"/>
      <c r="B27" s="126"/>
      <c r="C27" s="126"/>
      <c r="D27" s="126"/>
      <c r="E27" s="126"/>
      <c r="F27" s="128">
        <f t="shared" si="8"/>
        <v>0</v>
      </c>
      <c r="G27" s="146"/>
      <c r="H27" s="134"/>
      <c r="J27" s="140" t="s">
        <v>399</v>
      </c>
      <c r="K27" s="127">
        <v>7</v>
      </c>
      <c r="L27" s="127">
        <v>9</v>
      </c>
      <c r="M27" s="127">
        <v>6</v>
      </c>
      <c r="N27" s="127">
        <v>12</v>
      </c>
      <c r="O27" s="128">
        <f t="shared" si="10"/>
        <v>34</v>
      </c>
      <c r="P27" s="146">
        <v>15</v>
      </c>
      <c r="Q27" s="135">
        <f t="shared" si="11"/>
        <v>2.2666666666666666</v>
      </c>
      <c r="S27" s="140" t="s">
        <v>508</v>
      </c>
      <c r="T27" s="127">
        <v>8</v>
      </c>
      <c r="U27" s="127">
        <v>9</v>
      </c>
      <c r="V27" s="127">
        <v>8</v>
      </c>
      <c r="W27" s="127">
        <v>2</v>
      </c>
      <c r="X27" s="128">
        <f t="shared" si="12"/>
        <v>27</v>
      </c>
      <c r="Y27" s="146">
        <v>10</v>
      </c>
      <c r="Z27" s="135">
        <f t="shared" si="13"/>
        <v>2.7</v>
      </c>
    </row>
    <row r="28" spans="1:26" s="44" customFormat="1" ht="9" x14ac:dyDescent="0.15">
      <c r="A28" s="155"/>
      <c r="B28" s="126"/>
      <c r="C28" s="126"/>
      <c r="D28" s="126"/>
      <c r="E28" s="126"/>
      <c r="F28" s="128">
        <f t="shared" si="8"/>
        <v>0</v>
      </c>
      <c r="G28" s="146"/>
      <c r="H28" s="134"/>
      <c r="J28" s="140" t="s">
        <v>321</v>
      </c>
      <c r="K28" s="127">
        <v>1</v>
      </c>
      <c r="L28" s="127">
        <v>14</v>
      </c>
      <c r="M28" s="127">
        <v>9</v>
      </c>
      <c r="N28" s="127">
        <v>2</v>
      </c>
      <c r="O28" s="128">
        <f t="shared" si="10"/>
        <v>26</v>
      </c>
      <c r="P28" s="146">
        <v>15</v>
      </c>
      <c r="Q28" s="135">
        <f t="shared" si="11"/>
        <v>1.7333333333333334</v>
      </c>
      <c r="S28" s="140" t="s">
        <v>516</v>
      </c>
      <c r="T28" s="126"/>
      <c r="U28" s="127">
        <v>7</v>
      </c>
      <c r="V28" s="127">
        <v>7</v>
      </c>
      <c r="W28" s="127">
        <v>7</v>
      </c>
      <c r="X28" s="128">
        <f t="shared" si="12"/>
        <v>21</v>
      </c>
      <c r="Y28" s="146">
        <v>22</v>
      </c>
      <c r="Z28" s="135">
        <f t="shared" si="13"/>
        <v>0.95454545454545459</v>
      </c>
    </row>
    <row r="29" spans="1:26" s="44" customFormat="1" ht="9" x14ac:dyDescent="0.15">
      <c r="B29" s="46"/>
      <c r="C29" s="46"/>
      <c r="D29" s="46"/>
      <c r="E29" s="46"/>
      <c r="F29" s="47"/>
      <c r="G29" s="147"/>
      <c r="H29" s="99"/>
      <c r="K29" s="46"/>
      <c r="L29" s="46"/>
      <c r="M29" s="46"/>
      <c r="N29" s="46"/>
      <c r="O29" s="47"/>
      <c r="P29" s="147"/>
      <c r="Q29" s="46"/>
      <c r="T29" s="46"/>
      <c r="U29" s="46"/>
      <c r="V29" s="46"/>
      <c r="W29" s="46"/>
      <c r="X29" s="47"/>
      <c r="Y29" s="136"/>
      <c r="Z29" s="56"/>
    </row>
    <row r="30" spans="1:26" s="44" customFormat="1" ht="9" x14ac:dyDescent="0.15">
      <c r="B30" s="47">
        <f t="shared" ref="B30:G30" si="14">SUM(B18:B29)</f>
        <v>40</v>
      </c>
      <c r="C30" s="47">
        <f t="shared" si="14"/>
        <v>46</v>
      </c>
      <c r="D30" s="47">
        <f t="shared" si="14"/>
        <v>8</v>
      </c>
      <c r="E30" s="47">
        <f t="shared" si="14"/>
        <v>0</v>
      </c>
      <c r="F30" s="51">
        <f t="shared" si="14"/>
        <v>94</v>
      </c>
      <c r="G30" s="148">
        <f t="shared" si="14"/>
        <v>80</v>
      </c>
      <c r="H30" s="99"/>
      <c r="K30" s="47">
        <f t="shared" ref="K30:P30" si="15">SUM(K18:K29)</f>
        <v>24</v>
      </c>
      <c r="L30" s="47">
        <f t="shared" si="15"/>
        <v>49</v>
      </c>
      <c r="M30" s="47">
        <f t="shared" si="15"/>
        <v>33</v>
      </c>
      <c r="N30" s="47">
        <f t="shared" si="15"/>
        <v>29</v>
      </c>
      <c r="O30" s="51">
        <f t="shared" si="15"/>
        <v>135</v>
      </c>
      <c r="P30" s="148">
        <f t="shared" si="15"/>
        <v>78</v>
      </c>
      <c r="Q30" s="54"/>
      <c r="T30" s="47">
        <f t="shared" ref="T30:Y30" si="16">SUM(T18:T29)</f>
        <v>37</v>
      </c>
      <c r="U30" s="47">
        <f t="shared" si="16"/>
        <v>31</v>
      </c>
      <c r="V30" s="47">
        <f t="shared" si="16"/>
        <v>15</v>
      </c>
      <c r="W30" s="47">
        <f t="shared" si="16"/>
        <v>9</v>
      </c>
      <c r="X30" s="51">
        <f t="shared" si="16"/>
        <v>92</v>
      </c>
      <c r="Y30" s="141">
        <f t="shared" si="16"/>
        <v>80</v>
      </c>
      <c r="Z30" s="56"/>
    </row>
    <row r="31" spans="1:26" s="44" customFormat="1" ht="9" x14ac:dyDescent="0.15">
      <c r="B31" s="46"/>
      <c r="C31" s="46"/>
      <c r="D31" s="46"/>
      <c r="E31" s="46"/>
      <c r="F31" s="46"/>
      <c r="G31" s="98"/>
      <c r="H31" s="99"/>
      <c r="K31" s="46"/>
      <c r="L31" s="46"/>
      <c r="M31" s="46"/>
      <c r="N31" s="46"/>
      <c r="O31" s="46"/>
      <c r="P31" s="98"/>
      <c r="Q31" s="54"/>
      <c r="Y31" s="101"/>
      <c r="Z31" s="56"/>
    </row>
    <row r="32" spans="1:26" s="44" customFormat="1" ht="9" x14ac:dyDescent="0.15">
      <c r="B32" s="46"/>
      <c r="C32" s="46"/>
      <c r="D32" s="46"/>
      <c r="E32" s="46"/>
      <c r="F32" s="46"/>
      <c r="G32" s="98"/>
      <c r="H32" s="99"/>
      <c r="K32" s="46"/>
      <c r="L32" s="46"/>
      <c r="M32" s="46"/>
      <c r="N32" s="46"/>
      <c r="O32" s="46"/>
      <c r="P32" s="98"/>
      <c r="Q32" s="54"/>
      <c r="Y32" s="101"/>
      <c r="Z32" s="56"/>
    </row>
    <row r="33" spans="1:26" s="44" customFormat="1" ht="9" x14ac:dyDescent="0.15">
      <c r="A33" s="138" t="s">
        <v>52</v>
      </c>
      <c r="B33" s="46">
        <v>1</v>
      </c>
      <c r="C33" s="46">
        <v>2</v>
      </c>
      <c r="D33" s="46">
        <v>3</v>
      </c>
      <c r="E33" s="46">
        <v>4</v>
      </c>
      <c r="F33" s="46" t="s">
        <v>26</v>
      </c>
      <c r="G33" s="143" t="s">
        <v>73</v>
      </c>
      <c r="H33" s="144" t="s">
        <v>164</v>
      </c>
      <c r="K33" s="46"/>
      <c r="L33" s="46"/>
      <c r="M33" s="46"/>
      <c r="N33" s="46"/>
      <c r="O33" s="46"/>
      <c r="P33" s="98"/>
      <c r="Q33" s="54"/>
      <c r="Y33" s="101"/>
      <c r="Z33" s="56"/>
    </row>
    <row r="34" spans="1:26" s="44" customFormat="1" ht="9" x14ac:dyDescent="0.15">
      <c r="A34" s="140" t="s">
        <v>548</v>
      </c>
      <c r="B34" s="126"/>
      <c r="C34" s="127">
        <v>6</v>
      </c>
      <c r="D34" s="127">
        <v>0</v>
      </c>
      <c r="E34" s="126"/>
      <c r="F34" s="128">
        <f t="shared" ref="F34:F44" si="17">SUM(B34:E34)</f>
        <v>6</v>
      </c>
      <c r="G34" s="146">
        <v>1</v>
      </c>
      <c r="H34" s="134">
        <f t="shared" ref="H34:H44" si="18">F34/G34</f>
        <v>6</v>
      </c>
      <c r="J34" s="44" t="s">
        <v>156</v>
      </c>
      <c r="K34" s="47">
        <f>B14</f>
        <v>90</v>
      </c>
      <c r="L34" s="47">
        <f>C14</f>
        <v>35</v>
      </c>
      <c r="M34" s="47">
        <f>D14</f>
        <v>16</v>
      </c>
      <c r="N34" s="47">
        <f>E14</f>
        <v>0</v>
      </c>
      <c r="O34" s="46"/>
      <c r="P34" s="114">
        <f>SUM(K34:O34)</f>
        <v>141</v>
      </c>
      <c r="Q34" s="95" t="s">
        <v>65</v>
      </c>
      <c r="R34" s="58" t="s">
        <v>65</v>
      </c>
      <c r="S34" s="137">
        <v>105</v>
      </c>
      <c r="Y34" s="101"/>
      <c r="Z34" s="56"/>
    </row>
    <row r="35" spans="1:26" s="44" customFormat="1" ht="9" x14ac:dyDescent="0.15">
      <c r="A35" s="140" t="s">
        <v>552</v>
      </c>
      <c r="B35" s="127">
        <v>2</v>
      </c>
      <c r="C35" s="126"/>
      <c r="D35" s="126"/>
      <c r="E35" s="126"/>
      <c r="F35" s="128">
        <f t="shared" si="17"/>
        <v>2</v>
      </c>
      <c r="G35" s="146">
        <v>1</v>
      </c>
      <c r="H35" s="134">
        <f t="shared" si="18"/>
        <v>2</v>
      </c>
      <c r="J35" s="44" t="s">
        <v>524</v>
      </c>
      <c r="K35" s="47">
        <f>K14</f>
        <v>52</v>
      </c>
      <c r="L35" s="47">
        <f>L14</f>
        <v>20</v>
      </c>
      <c r="M35" s="47">
        <f>M14</f>
        <v>14</v>
      </c>
      <c r="N35" s="47">
        <f>N14</f>
        <v>18</v>
      </c>
      <c r="O35" s="46"/>
      <c r="P35" s="114">
        <f>SUM(K35:O35)</f>
        <v>104</v>
      </c>
      <c r="Q35" s="95"/>
      <c r="R35" s="58" t="s">
        <v>66</v>
      </c>
      <c r="S35" s="137">
        <v>35</v>
      </c>
      <c r="Y35" s="101"/>
      <c r="Z35" s="56"/>
    </row>
    <row r="36" spans="1:26" s="44" customFormat="1" ht="9" x14ac:dyDescent="0.15">
      <c r="A36" s="140" t="s">
        <v>118</v>
      </c>
      <c r="B36" s="127">
        <v>1</v>
      </c>
      <c r="C36" s="126"/>
      <c r="D36" s="126"/>
      <c r="E36" s="126"/>
      <c r="F36" s="128">
        <f t="shared" si="17"/>
        <v>1</v>
      </c>
      <c r="G36" s="146">
        <v>1</v>
      </c>
      <c r="H36" s="134">
        <f t="shared" si="18"/>
        <v>1</v>
      </c>
      <c r="J36" s="44" t="s">
        <v>38</v>
      </c>
      <c r="K36" s="47">
        <f>T14</f>
        <v>50</v>
      </c>
      <c r="L36" s="47">
        <f>U14</f>
        <v>12</v>
      </c>
      <c r="M36" s="47">
        <f>V14</f>
        <v>0</v>
      </c>
      <c r="N36" s="47">
        <f>W14</f>
        <v>0</v>
      </c>
      <c r="O36" s="46"/>
      <c r="P36" s="114">
        <f>SUM(K36:N36)</f>
        <v>62</v>
      </c>
      <c r="Q36" s="95"/>
      <c r="Y36" s="101"/>
      <c r="Z36" s="56"/>
    </row>
    <row r="37" spans="1:26" s="44" customFormat="1" ht="9" x14ac:dyDescent="0.15">
      <c r="A37" s="140" t="s">
        <v>342</v>
      </c>
      <c r="B37" s="126"/>
      <c r="C37" s="127">
        <v>0</v>
      </c>
      <c r="D37" s="127">
        <v>0</v>
      </c>
      <c r="E37" s="126"/>
      <c r="F37" s="128">
        <f t="shared" si="17"/>
        <v>0</v>
      </c>
      <c r="G37" s="146">
        <v>2</v>
      </c>
      <c r="H37" s="134">
        <f t="shared" si="18"/>
        <v>0</v>
      </c>
      <c r="J37" s="44" t="s">
        <v>137</v>
      </c>
      <c r="K37" s="47">
        <f>B30</f>
        <v>40</v>
      </c>
      <c r="L37" s="47">
        <f>C30</f>
        <v>46</v>
      </c>
      <c r="M37" s="47">
        <f>D30</f>
        <v>8</v>
      </c>
      <c r="N37" s="47">
        <f>E30</f>
        <v>0</v>
      </c>
      <c r="O37" s="46"/>
      <c r="P37" s="114">
        <f>SUM(K37:N37)</f>
        <v>94</v>
      </c>
      <c r="Q37" s="95"/>
      <c r="R37" s="58"/>
      <c r="Y37" s="101"/>
      <c r="Z37" s="56"/>
    </row>
    <row r="38" spans="1:26" s="44" customFormat="1" ht="9" x14ac:dyDescent="0.15">
      <c r="A38" s="140" t="s">
        <v>549</v>
      </c>
      <c r="B38" s="127">
        <v>11</v>
      </c>
      <c r="C38" s="126"/>
      <c r="D38" s="126"/>
      <c r="E38" s="126"/>
      <c r="F38" s="128">
        <f t="shared" si="17"/>
        <v>11</v>
      </c>
      <c r="G38" s="146">
        <v>2</v>
      </c>
      <c r="H38" s="134">
        <f t="shared" si="18"/>
        <v>5.5</v>
      </c>
      <c r="J38" s="44" t="s">
        <v>250</v>
      </c>
      <c r="K38" s="47">
        <f>K30</f>
        <v>24</v>
      </c>
      <c r="L38" s="47">
        <f>L30</f>
        <v>49</v>
      </c>
      <c r="M38" s="47">
        <f>M30</f>
        <v>33</v>
      </c>
      <c r="N38" s="47">
        <f>N30</f>
        <v>29</v>
      </c>
      <c r="O38" s="46"/>
      <c r="P38" s="114">
        <f>SUM(K38:N38)</f>
        <v>135</v>
      </c>
      <c r="Q38" s="95" t="s">
        <v>66</v>
      </c>
      <c r="Y38" s="101"/>
      <c r="Z38" s="56"/>
    </row>
    <row r="39" spans="1:26" s="44" customFormat="1" ht="9" x14ac:dyDescent="0.15">
      <c r="A39" s="140" t="s">
        <v>550</v>
      </c>
      <c r="B39" s="127">
        <v>0</v>
      </c>
      <c r="C39" s="126"/>
      <c r="D39" s="126"/>
      <c r="E39" s="126"/>
      <c r="F39" s="128">
        <f t="shared" si="17"/>
        <v>0</v>
      </c>
      <c r="G39" s="146">
        <v>2</v>
      </c>
      <c r="H39" s="134">
        <f t="shared" si="18"/>
        <v>0</v>
      </c>
      <c r="J39" s="44" t="s">
        <v>537</v>
      </c>
      <c r="K39" s="47">
        <f>T30</f>
        <v>37</v>
      </c>
      <c r="L39" s="47">
        <f>U30</f>
        <v>31</v>
      </c>
      <c r="M39" s="47">
        <f>V30</f>
        <v>15</v>
      </c>
      <c r="N39" s="47">
        <f>W30</f>
        <v>9</v>
      </c>
      <c r="O39" s="46"/>
      <c r="P39" s="114">
        <f>SUM(K39:N39)</f>
        <v>92</v>
      </c>
      <c r="Q39" s="85"/>
      <c r="Y39" s="101"/>
      <c r="Z39" s="56"/>
    </row>
    <row r="40" spans="1:26" s="44" customFormat="1" ht="9" x14ac:dyDescent="0.15">
      <c r="A40" s="140" t="s">
        <v>551</v>
      </c>
      <c r="B40" s="127">
        <v>7</v>
      </c>
      <c r="C40" s="127">
        <v>9</v>
      </c>
      <c r="D40" s="127">
        <v>7</v>
      </c>
      <c r="E40" s="126"/>
      <c r="F40" s="128">
        <f t="shared" si="17"/>
        <v>23</v>
      </c>
      <c r="G40" s="146">
        <v>2</v>
      </c>
      <c r="H40" s="134">
        <f t="shared" si="18"/>
        <v>11.5</v>
      </c>
      <c r="J40" s="44" t="s">
        <v>52</v>
      </c>
      <c r="K40" s="47">
        <f>B46</f>
        <v>39</v>
      </c>
      <c r="L40" s="47">
        <f>C46</f>
        <v>41</v>
      </c>
      <c r="M40" s="47">
        <f>D46</f>
        <v>25</v>
      </c>
      <c r="N40" s="47">
        <f>E46</f>
        <v>11</v>
      </c>
      <c r="O40" s="46"/>
      <c r="P40" s="114">
        <f>SUM(K40:N40)</f>
        <v>116</v>
      </c>
      <c r="Q40" s="85"/>
      <c r="Y40" s="101"/>
      <c r="Z40" s="56"/>
    </row>
    <row r="41" spans="1:26" s="44" customFormat="1" ht="9" x14ac:dyDescent="0.15">
      <c r="A41" s="140" t="s">
        <v>470</v>
      </c>
      <c r="B41" s="127">
        <v>0</v>
      </c>
      <c r="C41" s="127">
        <v>10</v>
      </c>
      <c r="D41" s="126"/>
      <c r="E41" s="126"/>
      <c r="F41" s="128">
        <f t="shared" si="17"/>
        <v>10</v>
      </c>
      <c r="G41" s="146">
        <v>2</v>
      </c>
      <c r="H41" s="134">
        <f t="shared" si="18"/>
        <v>5</v>
      </c>
      <c r="K41" s="46"/>
      <c r="L41" s="46"/>
      <c r="M41" s="46"/>
      <c r="N41" s="46"/>
      <c r="O41" s="46"/>
      <c r="P41" s="111"/>
      <c r="Q41" s="54"/>
      <c r="Y41" s="101"/>
      <c r="Z41" s="56"/>
    </row>
    <row r="42" spans="1:26" s="44" customFormat="1" ht="9" x14ac:dyDescent="0.15">
      <c r="A42" s="140" t="s">
        <v>438</v>
      </c>
      <c r="B42" s="126"/>
      <c r="C42" s="127">
        <v>0</v>
      </c>
      <c r="D42" s="127">
        <v>2</v>
      </c>
      <c r="E42" s="127">
        <v>0</v>
      </c>
      <c r="F42" s="128">
        <f t="shared" si="17"/>
        <v>2</v>
      </c>
      <c r="G42" s="146">
        <v>12</v>
      </c>
      <c r="H42" s="134">
        <f t="shared" si="18"/>
        <v>0.16666666666666666</v>
      </c>
      <c r="K42" s="46"/>
      <c r="L42" s="46"/>
      <c r="M42" s="46"/>
      <c r="N42" s="46"/>
      <c r="O42" s="46"/>
      <c r="P42" s="111"/>
      <c r="Q42" s="54"/>
      <c r="Y42" s="101"/>
      <c r="Z42" s="56"/>
    </row>
    <row r="43" spans="1:26" s="44" customFormat="1" ht="9" x14ac:dyDescent="0.15">
      <c r="A43" s="140" t="s">
        <v>513</v>
      </c>
      <c r="B43" s="126"/>
      <c r="C43" s="127">
        <v>16</v>
      </c>
      <c r="D43" s="127">
        <v>16</v>
      </c>
      <c r="E43" s="127">
        <v>11</v>
      </c>
      <c r="F43" s="128">
        <f t="shared" si="17"/>
        <v>43</v>
      </c>
      <c r="G43" s="146">
        <v>24</v>
      </c>
      <c r="H43" s="134">
        <f t="shared" si="18"/>
        <v>1.7916666666666667</v>
      </c>
      <c r="K43" s="46"/>
      <c r="L43" s="46"/>
      <c r="M43" s="46"/>
      <c r="N43" s="46"/>
      <c r="O43" s="46"/>
      <c r="P43" s="111"/>
      <c r="Q43" s="54"/>
      <c r="Y43" s="101"/>
      <c r="Z43" s="56"/>
    </row>
    <row r="44" spans="1:26" s="44" customFormat="1" ht="9" x14ac:dyDescent="0.15">
      <c r="A44" s="140" t="s">
        <v>355</v>
      </c>
      <c r="B44" s="127">
        <v>18</v>
      </c>
      <c r="C44" s="126"/>
      <c r="D44" s="126"/>
      <c r="E44" s="126"/>
      <c r="F44" s="128">
        <f t="shared" si="17"/>
        <v>18</v>
      </c>
      <c r="G44" s="146">
        <v>27</v>
      </c>
      <c r="H44" s="134">
        <f t="shared" si="18"/>
        <v>0.66666666666666663</v>
      </c>
      <c r="K44" s="46"/>
      <c r="L44" s="46"/>
      <c r="M44" s="46"/>
      <c r="N44" s="46"/>
      <c r="O44" s="46"/>
      <c r="P44" s="111"/>
      <c r="Q44" s="54"/>
      <c r="Y44" s="101"/>
      <c r="Z44" s="56"/>
    </row>
    <row r="45" spans="1:26" s="44" customFormat="1" ht="9" x14ac:dyDescent="0.15">
      <c r="B45" s="46"/>
      <c r="C45" s="46"/>
      <c r="D45" s="46"/>
      <c r="E45" s="46"/>
      <c r="F45" s="47"/>
      <c r="G45" s="132"/>
      <c r="H45" s="110"/>
      <c r="K45" s="46"/>
      <c r="L45" s="46"/>
      <c r="M45" s="46"/>
      <c r="N45" s="46"/>
      <c r="O45" s="46"/>
      <c r="P45" s="111"/>
      <c r="Q45" s="54"/>
      <c r="Y45" s="101"/>
      <c r="Z45" s="56"/>
    </row>
    <row r="46" spans="1:26" s="44" customFormat="1" ht="9" x14ac:dyDescent="0.15">
      <c r="B46" s="47">
        <f t="shared" ref="B46:G46" si="19">SUM(B34:B45)</f>
        <v>39</v>
      </c>
      <c r="C46" s="47">
        <f t="shared" si="19"/>
        <v>41</v>
      </c>
      <c r="D46" s="47">
        <f t="shared" si="19"/>
        <v>25</v>
      </c>
      <c r="E46" s="47">
        <f t="shared" si="19"/>
        <v>11</v>
      </c>
      <c r="F46" s="51">
        <f t="shared" si="19"/>
        <v>116</v>
      </c>
      <c r="G46" s="141">
        <f t="shared" si="19"/>
        <v>76</v>
      </c>
      <c r="H46" s="110"/>
      <c r="K46" s="46"/>
      <c r="L46" s="46"/>
      <c r="M46" s="46"/>
      <c r="N46" s="46"/>
      <c r="O46" s="46"/>
      <c r="P46" s="111"/>
      <c r="Q46" s="54"/>
      <c r="Y46" s="101"/>
      <c r="Z46" s="56"/>
    </row>
    <row r="47" spans="1:26" s="44" customFormat="1" ht="9" x14ac:dyDescent="0.15">
      <c r="B47" s="46"/>
      <c r="C47" s="46"/>
      <c r="D47" s="46"/>
      <c r="E47" s="46"/>
      <c r="F47" s="46"/>
      <c r="G47" s="111"/>
      <c r="H47" s="110"/>
      <c r="K47" s="46"/>
      <c r="L47" s="46"/>
      <c r="M47" s="46"/>
      <c r="N47" s="46"/>
      <c r="O47" s="46"/>
      <c r="P47" s="111"/>
      <c r="Q47" s="54"/>
      <c r="Y47" s="101"/>
      <c r="Z47" s="56"/>
    </row>
    <row r="48" spans="1:26" s="44" customFormat="1" ht="9" x14ac:dyDescent="0.15">
      <c r="B48" s="46"/>
      <c r="C48" s="46"/>
      <c r="D48" s="46"/>
      <c r="E48" s="46"/>
      <c r="F48" s="46"/>
      <c r="G48" s="111"/>
      <c r="H48" s="110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6"/>
      <c r="C49" s="46"/>
      <c r="D49" s="46"/>
      <c r="E49" s="46"/>
      <c r="F49" s="46"/>
      <c r="G49" s="111"/>
      <c r="H49" s="110"/>
      <c r="K49" s="46"/>
      <c r="L49" s="46"/>
      <c r="M49" s="46"/>
      <c r="N49" s="46"/>
      <c r="O49" s="46"/>
      <c r="P49" s="111"/>
      <c r="Q49" s="54"/>
      <c r="Y49" s="101"/>
      <c r="Z49" s="105"/>
    </row>
    <row r="50" spans="2:26" s="44" customFormat="1" ht="9" x14ac:dyDescent="0.15">
      <c r="B50" s="46"/>
      <c r="C50" s="46"/>
      <c r="D50" s="46"/>
      <c r="E50" s="46"/>
      <c r="F50" s="46"/>
      <c r="G50" s="111"/>
      <c r="H50" s="110"/>
      <c r="K50" s="46"/>
      <c r="L50" s="46"/>
      <c r="M50" s="46"/>
      <c r="N50" s="46"/>
      <c r="O50" s="46"/>
      <c r="P50" s="111"/>
      <c r="Q50" s="54"/>
      <c r="Y50" s="101"/>
      <c r="Z50" s="105"/>
    </row>
    <row r="51" spans="2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105"/>
    </row>
    <row r="52" spans="2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T53" s="60"/>
      <c r="Y53" s="101"/>
      <c r="Z53" s="105"/>
    </row>
    <row r="54" spans="2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105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2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2:26" s="44" customFormat="1" ht="9" x14ac:dyDescent="0.15">
      <c r="B61" s="46"/>
      <c r="C61" s="46"/>
      <c r="D61" s="46"/>
      <c r="E61" s="46"/>
      <c r="F61" s="46"/>
      <c r="G61" s="111"/>
      <c r="H61" s="110"/>
      <c r="K61" s="46"/>
      <c r="L61" s="46"/>
      <c r="M61" s="46"/>
      <c r="N61" s="46"/>
      <c r="O61" s="46"/>
      <c r="P61" s="111"/>
      <c r="Q61" s="54"/>
      <c r="Y61" s="101"/>
      <c r="Z61" s="56"/>
    </row>
    <row r="62" spans="2:26" s="44" customFormat="1" ht="9" x14ac:dyDescent="0.15">
      <c r="B62" s="46"/>
      <c r="C62" s="46"/>
      <c r="D62" s="46"/>
      <c r="E62" s="46"/>
      <c r="F62" s="46"/>
      <c r="G62" s="111"/>
      <c r="H62" s="110"/>
      <c r="K62" s="46"/>
      <c r="L62" s="46"/>
      <c r="M62" s="46"/>
      <c r="N62" s="46"/>
      <c r="O62" s="46"/>
      <c r="P62" s="111"/>
      <c r="Q62" s="54"/>
      <c r="Y62" s="101"/>
      <c r="Z62" s="56"/>
    </row>
    <row r="63" spans="2:26" s="44" customFormat="1" ht="9" x14ac:dyDescent="0.15">
      <c r="B63" s="46"/>
      <c r="C63" s="46"/>
      <c r="D63" s="46"/>
      <c r="E63" s="46"/>
      <c r="F63" s="46"/>
      <c r="G63" s="111"/>
      <c r="H63" s="110"/>
      <c r="K63" s="46"/>
      <c r="L63" s="46"/>
      <c r="M63" s="46"/>
      <c r="N63" s="46"/>
      <c r="O63" s="46"/>
      <c r="P63" s="111"/>
      <c r="Q63" s="54"/>
      <c r="Y63" s="101"/>
      <c r="Z63" s="56"/>
    </row>
    <row r="64" spans="2:26" s="44" customFormat="1" ht="9" x14ac:dyDescent="0.15">
      <c r="B64" s="46"/>
      <c r="C64" s="46"/>
      <c r="D64" s="46"/>
      <c r="E64" s="46"/>
      <c r="F64" s="46"/>
      <c r="G64" s="111"/>
      <c r="H64" s="110"/>
      <c r="K64" s="46"/>
      <c r="L64" s="46"/>
      <c r="M64" s="46"/>
      <c r="N64" s="46"/>
      <c r="O64" s="46"/>
      <c r="P64" s="111"/>
      <c r="Q64" s="54"/>
      <c r="Y64" s="101"/>
      <c r="Z64" s="56"/>
    </row>
    <row r="65" spans="1:26" s="44" customFormat="1" ht="9" x14ac:dyDescent="0.15">
      <c r="B65" s="46"/>
      <c r="C65" s="46"/>
      <c r="D65" s="46"/>
      <c r="E65" s="46"/>
      <c r="F65" s="46"/>
      <c r="G65" s="111"/>
      <c r="H65" s="110"/>
      <c r="K65" s="46"/>
      <c r="L65" s="46"/>
      <c r="M65" s="46"/>
      <c r="N65" s="46"/>
      <c r="O65" s="46"/>
      <c r="P65" s="111"/>
      <c r="Q65" s="54"/>
      <c r="Y65" s="101"/>
      <c r="Z65" s="56"/>
    </row>
    <row r="66" spans="1:26" s="44" customFormat="1" ht="9" x14ac:dyDescent="0.15">
      <c r="B66" s="46"/>
      <c r="C66" s="46"/>
      <c r="D66" s="46"/>
      <c r="E66" s="46"/>
      <c r="F66" s="46"/>
      <c r="G66" s="111"/>
      <c r="H66" s="110"/>
      <c r="K66" s="46"/>
      <c r="L66" s="46"/>
      <c r="M66" s="46"/>
      <c r="N66" s="46"/>
      <c r="O66" s="46"/>
      <c r="P66" s="111"/>
      <c r="Q66" s="54"/>
      <c r="Y66" s="101"/>
      <c r="Z66" s="56"/>
    </row>
    <row r="67" spans="1:26" s="44" customFormat="1" ht="9" x14ac:dyDescent="0.15">
      <c r="B67" s="46"/>
      <c r="C67" s="46"/>
      <c r="D67" s="46"/>
      <c r="E67" s="46"/>
      <c r="F67" s="46"/>
      <c r="G67" s="111"/>
      <c r="H67" s="110"/>
      <c r="K67" s="46"/>
      <c r="L67" s="46"/>
      <c r="M67" s="46"/>
      <c r="N67" s="46"/>
      <c r="O67" s="46"/>
      <c r="P67" s="111"/>
      <c r="Q67" s="54"/>
      <c r="Y67" s="101"/>
      <c r="Z67" s="56"/>
    </row>
    <row r="68" spans="1:26" s="44" customFormat="1" ht="9" x14ac:dyDescent="0.15">
      <c r="B68" s="46"/>
      <c r="C68" s="46"/>
      <c r="D68" s="46"/>
      <c r="E68" s="46"/>
      <c r="F68" s="46"/>
      <c r="G68" s="111"/>
      <c r="H68" s="110"/>
      <c r="K68" s="46"/>
      <c r="L68" s="46"/>
      <c r="M68" s="46"/>
      <c r="N68" s="46"/>
      <c r="O68" s="46"/>
      <c r="P68" s="111"/>
      <c r="Q68" s="54"/>
      <c r="Y68" s="101"/>
      <c r="Z68" s="56"/>
    </row>
    <row r="69" spans="1:26" s="44" customFormat="1" ht="9" x14ac:dyDescent="0.15">
      <c r="B69" s="46"/>
      <c r="C69" s="46"/>
      <c r="D69" s="46"/>
      <c r="E69" s="46"/>
      <c r="F69" s="46"/>
      <c r="G69" s="111"/>
      <c r="H69" s="110"/>
      <c r="K69" s="46"/>
      <c r="L69" s="46"/>
      <c r="M69" s="46"/>
      <c r="N69" s="46"/>
      <c r="O69" s="46"/>
      <c r="P69" s="111"/>
      <c r="Q69" s="54"/>
      <c r="Y69" s="101"/>
      <c r="Z69" s="56"/>
    </row>
    <row r="70" spans="1:26" s="44" customFormat="1" ht="9" x14ac:dyDescent="0.15">
      <c r="B70" s="46"/>
      <c r="C70" s="46"/>
      <c r="D70" s="46"/>
      <c r="E70" s="46"/>
      <c r="F70" s="46"/>
      <c r="G70" s="111"/>
      <c r="H70" s="110"/>
      <c r="K70" s="46"/>
      <c r="L70" s="46"/>
      <c r="M70" s="46"/>
      <c r="N70" s="46"/>
      <c r="O70" s="46"/>
      <c r="P70" s="111"/>
      <c r="Q70" s="54"/>
      <c r="Y70" s="101"/>
      <c r="Z70" s="56"/>
    </row>
    <row r="71" spans="1:26" s="44" customFormat="1" ht="9" x14ac:dyDescent="0.15">
      <c r="B71" s="46"/>
      <c r="C71" s="46"/>
      <c r="D71" s="46"/>
      <c r="E71" s="46"/>
      <c r="F71" s="46"/>
      <c r="G71" s="111"/>
      <c r="H71" s="110"/>
      <c r="K71" s="46"/>
      <c r="L71" s="46"/>
      <c r="M71" s="46"/>
      <c r="N71" s="46"/>
      <c r="O71" s="46"/>
      <c r="P71" s="111"/>
      <c r="Q71" s="54"/>
      <c r="Y71" s="101"/>
      <c r="Z71" s="56"/>
    </row>
    <row r="72" spans="1:26" s="44" customFormat="1" ht="9" x14ac:dyDescent="0.15">
      <c r="B72" s="46"/>
      <c r="C72" s="46"/>
      <c r="D72" s="46"/>
      <c r="E72" s="46"/>
      <c r="F72" s="46"/>
      <c r="G72" s="111"/>
      <c r="H72" s="110"/>
      <c r="K72" s="46"/>
      <c r="L72" s="46"/>
      <c r="M72" s="46"/>
      <c r="N72" s="46"/>
      <c r="O72" s="46"/>
      <c r="P72" s="111"/>
      <c r="Q72" s="54"/>
      <c r="Y72" s="101"/>
      <c r="Z72" s="56"/>
    </row>
    <row r="73" spans="1:26" s="44" customFormat="1" ht="9" x14ac:dyDescent="0.15">
      <c r="B73" s="46"/>
      <c r="C73" s="46"/>
      <c r="D73" s="46"/>
      <c r="E73" s="46"/>
      <c r="F73" s="46"/>
      <c r="G73" s="111"/>
      <c r="H73" s="110"/>
      <c r="K73" s="46"/>
      <c r="L73" s="46"/>
      <c r="M73" s="46"/>
      <c r="N73" s="46"/>
      <c r="O73" s="46"/>
      <c r="P73" s="111"/>
      <c r="Q73" s="54"/>
      <c r="Y73" s="101"/>
      <c r="Z73" s="56"/>
    </row>
    <row r="74" spans="1:26" s="44" customFormat="1" x14ac:dyDescent="0.25">
      <c r="B74" s="46"/>
      <c r="C74" s="46"/>
      <c r="D74" s="46"/>
      <c r="E74" s="46"/>
      <c r="F74" s="46"/>
      <c r="G74" s="111"/>
      <c r="H74" s="110"/>
      <c r="J74" s="61"/>
      <c r="K74" s="62"/>
      <c r="L74" s="62"/>
      <c r="M74" s="62"/>
      <c r="N74" s="62"/>
      <c r="O74" s="62"/>
      <c r="P74" s="118"/>
      <c r="Q74" s="54"/>
      <c r="Y74" s="101"/>
      <c r="Z74" s="56"/>
    </row>
    <row r="75" spans="1:26" s="44" customFormat="1" x14ac:dyDescent="0.25">
      <c r="A75" s="61"/>
      <c r="B75" s="62"/>
      <c r="C75" s="62"/>
      <c r="D75" s="62"/>
      <c r="E75" s="62"/>
      <c r="F75" s="62"/>
      <c r="G75" s="118"/>
      <c r="H75" s="119"/>
      <c r="I75" s="61"/>
      <c r="J75" s="61"/>
      <c r="K75" s="62"/>
      <c r="L75" s="62"/>
      <c r="M75" s="62"/>
      <c r="N75" s="62"/>
      <c r="O75" s="62"/>
      <c r="P75" s="118"/>
      <c r="Q75" s="65"/>
      <c r="R75" s="61"/>
      <c r="S75" s="61"/>
      <c r="Y75" s="101"/>
      <c r="Z75" s="56"/>
    </row>
    <row r="76" spans="1:26" s="44" customFormat="1" x14ac:dyDescent="0.25">
      <c r="A76" s="61"/>
      <c r="B76" s="62"/>
      <c r="C76" s="62"/>
      <c r="D76" s="62"/>
      <c r="E76" s="62"/>
      <c r="F76" s="62"/>
      <c r="G76" s="118"/>
      <c r="H76" s="119"/>
      <c r="I76" s="61"/>
      <c r="J76" s="61"/>
      <c r="K76" s="62"/>
      <c r="L76" s="62"/>
      <c r="M76" s="62"/>
      <c r="N76" s="62"/>
      <c r="O76" s="62"/>
      <c r="P76" s="118"/>
      <c r="Q76" s="65"/>
      <c r="R76" s="61"/>
      <c r="S76" s="61"/>
      <c r="Y76" s="101"/>
      <c r="Z76" s="56"/>
    </row>
    <row r="77" spans="1:26" s="44" customFormat="1" x14ac:dyDescent="0.25">
      <c r="A77" s="61"/>
      <c r="B77" s="62"/>
      <c r="C77" s="62"/>
      <c r="D77" s="62"/>
      <c r="E77" s="62"/>
      <c r="F77" s="62"/>
      <c r="G77" s="118"/>
      <c r="H77" s="119"/>
      <c r="I77" s="61"/>
      <c r="J77" s="61"/>
      <c r="K77" s="62"/>
      <c r="L77" s="62"/>
      <c r="M77" s="62"/>
      <c r="N77" s="62"/>
      <c r="O77" s="62"/>
      <c r="P77" s="118"/>
      <c r="Q77" s="65"/>
      <c r="R77" s="61"/>
      <c r="S77" s="61"/>
      <c r="Y77" s="101"/>
      <c r="Z77" s="56"/>
    </row>
    <row r="78" spans="1:26" s="44" customFormat="1" x14ac:dyDescent="0.25">
      <c r="A78" s="61"/>
      <c r="B78" s="62"/>
      <c r="C78" s="62"/>
      <c r="D78" s="62"/>
      <c r="E78" s="62"/>
      <c r="F78" s="62"/>
      <c r="G78" s="118"/>
      <c r="H78" s="119"/>
      <c r="I78" s="61"/>
      <c r="J78" s="61"/>
      <c r="K78" s="62"/>
      <c r="L78" s="62"/>
      <c r="M78" s="62"/>
      <c r="N78" s="62"/>
      <c r="O78" s="62"/>
      <c r="P78" s="118"/>
      <c r="Q78" s="65"/>
      <c r="R78" s="61"/>
      <c r="S78" s="61"/>
      <c r="Y78" s="101"/>
      <c r="Z78" s="56"/>
    </row>
    <row r="79" spans="1:26" s="44" customFormat="1" x14ac:dyDescent="0.25">
      <c r="A79" s="61"/>
      <c r="B79" s="62"/>
      <c r="C79" s="62"/>
      <c r="D79" s="62"/>
      <c r="E79" s="62"/>
      <c r="F79" s="62"/>
      <c r="G79" s="118"/>
      <c r="H79" s="119"/>
      <c r="I79" s="61"/>
      <c r="J79" s="61"/>
      <c r="K79" s="62"/>
      <c r="L79" s="62"/>
      <c r="M79" s="62"/>
      <c r="N79" s="62"/>
      <c r="O79" s="62"/>
      <c r="P79" s="118"/>
      <c r="Q79" s="65"/>
      <c r="R79" s="61"/>
      <c r="S79" s="61"/>
      <c r="Y79" s="101"/>
      <c r="Z79" s="56"/>
    </row>
    <row r="80" spans="1:26" s="44" customFormat="1" x14ac:dyDescent="0.25">
      <c r="A80" s="61"/>
      <c r="B80" s="62"/>
      <c r="C80" s="62"/>
      <c r="D80" s="62"/>
      <c r="E80" s="62"/>
      <c r="F80" s="62"/>
      <c r="G80" s="118"/>
      <c r="H80" s="119"/>
      <c r="I80" s="61"/>
      <c r="J80" s="61"/>
      <c r="K80" s="62"/>
      <c r="L80" s="62"/>
      <c r="M80" s="62"/>
      <c r="N80" s="62"/>
      <c r="O80" s="62"/>
      <c r="P80" s="118"/>
      <c r="Q80" s="65"/>
      <c r="R80" s="61"/>
      <c r="S80" s="61"/>
      <c r="Y80" s="101"/>
      <c r="Z80" s="56"/>
    </row>
    <row r="81" spans="1:26" s="44" customFormat="1" x14ac:dyDescent="0.25">
      <c r="A81" s="61"/>
      <c r="B81" s="62"/>
      <c r="C81" s="62"/>
      <c r="D81" s="62"/>
      <c r="E81" s="62"/>
      <c r="F81" s="62"/>
      <c r="G81" s="118"/>
      <c r="H81" s="119"/>
      <c r="I81" s="61"/>
      <c r="J81" s="61"/>
      <c r="K81" s="62"/>
      <c r="L81" s="62"/>
      <c r="M81" s="62"/>
      <c r="N81" s="62"/>
      <c r="O81" s="62"/>
      <c r="P81" s="118"/>
      <c r="Q81" s="65"/>
      <c r="R81" s="61"/>
      <c r="S81" s="61"/>
      <c r="Y81" s="101"/>
      <c r="Z81" s="56"/>
    </row>
    <row r="82" spans="1:26" s="44" customFormat="1" x14ac:dyDescent="0.25">
      <c r="A82" s="61"/>
      <c r="B82" s="62"/>
      <c r="C82" s="62"/>
      <c r="D82" s="62"/>
      <c r="E82" s="62"/>
      <c r="F82" s="62"/>
      <c r="G82" s="118"/>
      <c r="H82" s="119"/>
      <c r="I82" s="61"/>
      <c r="J82" s="61"/>
      <c r="K82" s="62"/>
      <c r="L82" s="62"/>
      <c r="M82" s="62"/>
      <c r="N82" s="62"/>
      <c r="O82" s="62"/>
      <c r="P82" s="118"/>
      <c r="Q82" s="65"/>
      <c r="R82" s="61"/>
      <c r="S82" s="61"/>
      <c r="Y82" s="101"/>
      <c r="Z82" s="56"/>
    </row>
    <row r="83" spans="1:26" s="44" customFormat="1" x14ac:dyDescent="0.25">
      <c r="A83" s="61"/>
      <c r="B83" s="62"/>
      <c r="C83" s="62"/>
      <c r="D83" s="62"/>
      <c r="E83" s="62"/>
      <c r="F83" s="62"/>
      <c r="G83" s="118"/>
      <c r="H83" s="119"/>
      <c r="I83" s="61"/>
      <c r="J83" s="61"/>
      <c r="K83" s="62"/>
      <c r="L83" s="62"/>
      <c r="M83" s="62"/>
      <c r="N83" s="62"/>
      <c r="O83" s="62"/>
      <c r="P83" s="118"/>
      <c r="Q83" s="65"/>
      <c r="R83" s="61"/>
      <c r="S83" s="61"/>
      <c r="Y83" s="101"/>
      <c r="Z83" s="56"/>
    </row>
    <row r="84" spans="1:26" s="44" customFormat="1" x14ac:dyDescent="0.25">
      <c r="A84" s="61"/>
      <c r="B84" s="62"/>
      <c r="C84" s="62"/>
      <c r="D84" s="62"/>
      <c r="E84" s="62"/>
      <c r="F84" s="62"/>
      <c r="G84" s="118"/>
      <c r="H84" s="119"/>
      <c r="I84" s="61"/>
      <c r="J84" s="61"/>
      <c r="K84" s="62"/>
      <c r="L84" s="62"/>
      <c r="M84" s="62"/>
      <c r="N84" s="62"/>
      <c r="O84" s="62"/>
      <c r="P84" s="118"/>
      <c r="Q84" s="65"/>
      <c r="R84" s="61"/>
      <c r="S84" s="61"/>
      <c r="Y84" s="101"/>
      <c r="Z84" s="56"/>
    </row>
    <row r="85" spans="1:26" s="44" customFormat="1" x14ac:dyDescent="0.25">
      <c r="A85" s="61"/>
      <c r="B85" s="62"/>
      <c r="C85" s="62"/>
      <c r="D85" s="62"/>
      <c r="E85" s="62"/>
      <c r="F85" s="62"/>
      <c r="G85" s="118"/>
      <c r="H85" s="119"/>
      <c r="I85" s="61"/>
      <c r="J85" s="61"/>
      <c r="K85" s="62"/>
      <c r="L85" s="62"/>
      <c r="M85" s="62"/>
      <c r="N85" s="62"/>
      <c r="O85" s="62"/>
      <c r="P85" s="118"/>
      <c r="Q85" s="65"/>
      <c r="R85" s="61"/>
      <c r="S85" s="61"/>
      <c r="Y85" s="101"/>
      <c r="Z85" s="56"/>
    </row>
    <row r="86" spans="1:26" s="44" customFormat="1" x14ac:dyDescent="0.25">
      <c r="A86" s="61"/>
      <c r="B86" s="62"/>
      <c r="C86" s="62"/>
      <c r="D86" s="62"/>
      <c r="E86" s="62"/>
      <c r="F86" s="62"/>
      <c r="G86" s="118"/>
      <c r="H86" s="119"/>
      <c r="I86" s="61"/>
      <c r="J86" s="61"/>
      <c r="K86" s="62"/>
      <c r="L86" s="62"/>
      <c r="M86" s="62"/>
      <c r="N86" s="62"/>
      <c r="O86" s="62"/>
      <c r="P86" s="118"/>
      <c r="Q86" s="65"/>
      <c r="R86" s="61"/>
      <c r="S86" s="61"/>
      <c r="Y86" s="101"/>
      <c r="Z86" s="56"/>
    </row>
    <row r="87" spans="1:26" s="44" customFormat="1" x14ac:dyDescent="0.25">
      <c r="A87" s="61"/>
      <c r="B87" s="62"/>
      <c r="C87" s="62"/>
      <c r="D87" s="62"/>
      <c r="E87" s="62"/>
      <c r="F87" s="62"/>
      <c r="G87" s="118"/>
      <c r="H87" s="119"/>
      <c r="I87" s="61"/>
      <c r="J87" s="61"/>
      <c r="K87" s="62"/>
      <c r="L87" s="62"/>
      <c r="M87" s="62"/>
      <c r="N87" s="62"/>
      <c r="O87" s="62"/>
      <c r="P87" s="118"/>
      <c r="Q87" s="65"/>
      <c r="R87" s="61"/>
      <c r="S87" s="61"/>
      <c r="Y87" s="101"/>
      <c r="Z87" s="56"/>
    </row>
    <row r="88" spans="1:26" s="44" customFormat="1" x14ac:dyDescent="0.25">
      <c r="A88" s="61"/>
      <c r="B88" s="62"/>
      <c r="C88" s="62"/>
      <c r="D88" s="62"/>
      <c r="E88" s="62"/>
      <c r="F88" s="62"/>
      <c r="G88" s="118"/>
      <c r="H88" s="119"/>
      <c r="I88" s="61"/>
      <c r="J88" s="61"/>
      <c r="K88" s="62"/>
      <c r="L88" s="62"/>
      <c r="M88" s="62"/>
      <c r="N88" s="62"/>
      <c r="O88" s="62"/>
      <c r="P88" s="118"/>
      <c r="Q88" s="65"/>
      <c r="R88" s="61"/>
      <c r="S88" s="61"/>
      <c r="Y88" s="101"/>
      <c r="Z88" s="56"/>
    </row>
    <row r="89" spans="1:26" s="44" customFormat="1" x14ac:dyDescent="0.25">
      <c r="A89" s="61"/>
      <c r="B89" s="62"/>
      <c r="C89" s="62"/>
      <c r="D89" s="62"/>
      <c r="E89" s="62"/>
      <c r="F89" s="62"/>
      <c r="G89" s="118"/>
      <c r="H89" s="119"/>
      <c r="I89" s="61"/>
      <c r="J89" s="61"/>
      <c r="K89" s="62"/>
      <c r="L89" s="62"/>
      <c r="M89" s="62"/>
      <c r="N89" s="62"/>
      <c r="O89" s="62"/>
      <c r="P89" s="118"/>
      <c r="Q89" s="65"/>
      <c r="R89" s="61"/>
      <c r="S89" s="61"/>
      <c r="Y89" s="101"/>
      <c r="Z89" s="56"/>
    </row>
    <row r="90" spans="1:26" s="44" customFormat="1" x14ac:dyDescent="0.25">
      <c r="A90" s="61"/>
      <c r="B90" s="62"/>
      <c r="C90" s="62"/>
      <c r="D90" s="62"/>
      <c r="E90" s="62"/>
      <c r="F90" s="62"/>
      <c r="G90" s="118"/>
      <c r="H90" s="119"/>
      <c r="I90" s="61"/>
      <c r="J90" s="61"/>
      <c r="K90" s="62"/>
      <c r="L90" s="62"/>
      <c r="M90" s="62"/>
      <c r="N90" s="62"/>
      <c r="O90" s="62"/>
      <c r="P90" s="118"/>
      <c r="Q90" s="65"/>
      <c r="R90" s="61"/>
      <c r="S90" s="61"/>
      <c r="Y90" s="101"/>
      <c r="Z90" s="56"/>
    </row>
    <row r="91" spans="1:26" s="44" customFormat="1" x14ac:dyDescent="0.25">
      <c r="A91" s="61"/>
      <c r="B91" s="62"/>
      <c r="C91" s="62"/>
      <c r="D91" s="62"/>
      <c r="E91" s="62"/>
      <c r="F91" s="62"/>
      <c r="G91" s="118"/>
      <c r="H91" s="119"/>
      <c r="I91" s="61"/>
      <c r="J91" s="61"/>
      <c r="K91" s="62"/>
      <c r="L91" s="62"/>
      <c r="M91" s="62"/>
      <c r="N91" s="62"/>
      <c r="O91" s="62"/>
      <c r="P91" s="118"/>
      <c r="Q91" s="65"/>
      <c r="R91" s="61"/>
      <c r="S91" s="61"/>
      <c r="Y91" s="101"/>
      <c r="Z91" s="56"/>
    </row>
  </sheetData>
  <sortState xmlns:xlrd2="http://schemas.microsoft.com/office/spreadsheetml/2017/richdata2" ref="A34:H44">
    <sortCondition ref="G34:G44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3719-8AC7-4837-8E20-8AF0DE3F90C5}">
  <dimension ref="A1:Z94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18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5.85546875" style="118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20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156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12" t="s">
        <v>73</v>
      </c>
      <c r="H1" s="113" t="s">
        <v>164</v>
      </c>
      <c r="J1" s="138" t="s">
        <v>38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12" t="s">
        <v>73</v>
      </c>
      <c r="Q1" s="113" t="s">
        <v>164</v>
      </c>
      <c r="S1" s="138" t="s">
        <v>250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510</v>
      </c>
      <c r="B2" s="126"/>
      <c r="C2" s="127">
        <v>7</v>
      </c>
      <c r="D2" s="127">
        <v>0</v>
      </c>
      <c r="E2" s="127">
        <v>1</v>
      </c>
      <c r="F2" s="128">
        <f t="shared" ref="F2:F13" si="0">SUM(B2:E2)</f>
        <v>8</v>
      </c>
      <c r="G2" s="140">
        <v>1</v>
      </c>
      <c r="H2" s="134">
        <f t="shared" ref="H2:H13" si="1">F2/G2</f>
        <v>8</v>
      </c>
      <c r="J2" s="140" t="s">
        <v>438</v>
      </c>
      <c r="K2" s="127">
        <v>11</v>
      </c>
      <c r="L2" s="127">
        <v>1</v>
      </c>
      <c r="M2" s="127">
        <v>0</v>
      </c>
      <c r="N2" s="126"/>
      <c r="O2" s="128">
        <f t="shared" ref="O2:O13" si="2">SUM(K2:N2)</f>
        <v>12</v>
      </c>
      <c r="P2" s="140">
        <v>1</v>
      </c>
      <c r="Q2" s="134">
        <f t="shared" ref="Q2:Q13" si="3">O2/P2</f>
        <v>12</v>
      </c>
      <c r="S2" s="140" t="s">
        <v>381</v>
      </c>
      <c r="T2" s="126"/>
      <c r="U2" s="127">
        <v>8</v>
      </c>
      <c r="V2" s="127">
        <v>7</v>
      </c>
      <c r="W2" s="127">
        <v>9</v>
      </c>
      <c r="X2" s="128">
        <f t="shared" ref="X2:X13" si="4">SUM(T2:W2)</f>
        <v>24</v>
      </c>
      <c r="Y2" s="140">
        <v>1</v>
      </c>
      <c r="Z2" s="130">
        <f t="shared" ref="Z2:Z13" si="5">X2/Y2</f>
        <v>24</v>
      </c>
    </row>
    <row r="3" spans="1:26" s="44" customFormat="1" ht="9" x14ac:dyDescent="0.15">
      <c r="A3" s="125" t="s">
        <v>512</v>
      </c>
      <c r="B3" s="127">
        <v>5</v>
      </c>
      <c r="C3" s="126"/>
      <c r="D3" s="126"/>
      <c r="E3" s="126"/>
      <c r="F3" s="128">
        <f t="shared" si="0"/>
        <v>5</v>
      </c>
      <c r="G3" s="140">
        <v>1</v>
      </c>
      <c r="H3" s="134">
        <f t="shared" si="1"/>
        <v>5</v>
      </c>
      <c r="J3" s="140" t="s">
        <v>511</v>
      </c>
      <c r="K3" s="127">
        <v>0</v>
      </c>
      <c r="L3" s="127">
        <v>7</v>
      </c>
      <c r="M3" s="127">
        <v>0</v>
      </c>
      <c r="N3" s="126"/>
      <c r="O3" s="128">
        <f t="shared" si="2"/>
        <v>7</v>
      </c>
      <c r="P3" s="140">
        <v>1</v>
      </c>
      <c r="Q3" s="134">
        <f t="shared" si="3"/>
        <v>7</v>
      </c>
      <c r="S3" s="140" t="s">
        <v>31</v>
      </c>
      <c r="T3" s="127">
        <v>1</v>
      </c>
      <c r="U3" s="127">
        <v>1</v>
      </c>
      <c r="V3" s="158"/>
      <c r="W3" s="126"/>
      <c r="X3" s="128">
        <f t="shared" si="4"/>
        <v>2</v>
      </c>
      <c r="Y3" s="140">
        <v>1</v>
      </c>
      <c r="Z3" s="130">
        <f t="shared" si="5"/>
        <v>2</v>
      </c>
    </row>
    <row r="4" spans="1:26" s="44" customFormat="1" ht="9" x14ac:dyDescent="0.15">
      <c r="A4" s="125" t="s">
        <v>402</v>
      </c>
      <c r="B4" s="127">
        <v>1</v>
      </c>
      <c r="C4" s="126"/>
      <c r="D4" s="126"/>
      <c r="E4" s="126"/>
      <c r="F4" s="128">
        <f t="shared" si="0"/>
        <v>1</v>
      </c>
      <c r="G4" s="140">
        <v>1</v>
      </c>
      <c r="H4" s="134">
        <f t="shared" si="1"/>
        <v>1</v>
      </c>
      <c r="J4" s="140" t="s">
        <v>462</v>
      </c>
      <c r="K4" s="127">
        <v>9</v>
      </c>
      <c r="L4" s="127">
        <v>0</v>
      </c>
      <c r="M4" s="126"/>
      <c r="N4" s="126"/>
      <c r="O4" s="128">
        <f t="shared" si="2"/>
        <v>9</v>
      </c>
      <c r="P4" s="140">
        <v>2</v>
      </c>
      <c r="Q4" s="134">
        <f t="shared" si="3"/>
        <v>4.5</v>
      </c>
      <c r="S4" s="140" t="s">
        <v>472</v>
      </c>
      <c r="T4" s="127">
        <v>0</v>
      </c>
      <c r="U4" s="127">
        <v>0</v>
      </c>
      <c r="V4" s="127">
        <v>8</v>
      </c>
      <c r="W4" s="126"/>
      <c r="X4" s="128">
        <f t="shared" si="4"/>
        <v>8</v>
      </c>
      <c r="Y4" s="140">
        <v>1</v>
      </c>
      <c r="Z4" s="130">
        <f t="shared" si="5"/>
        <v>8</v>
      </c>
    </row>
    <row r="5" spans="1:26" s="44" customFormat="1" ht="9" x14ac:dyDescent="0.15">
      <c r="A5" s="125" t="s">
        <v>515</v>
      </c>
      <c r="B5" s="127">
        <v>7</v>
      </c>
      <c r="C5" s="126"/>
      <c r="D5" s="126"/>
      <c r="E5" s="126"/>
      <c r="F5" s="128">
        <f t="shared" si="0"/>
        <v>7</v>
      </c>
      <c r="G5" s="140">
        <v>1</v>
      </c>
      <c r="H5" s="134">
        <f t="shared" si="1"/>
        <v>7</v>
      </c>
      <c r="J5" s="140" t="s">
        <v>476</v>
      </c>
      <c r="K5" s="127">
        <v>4</v>
      </c>
      <c r="L5" s="127">
        <v>9</v>
      </c>
      <c r="M5" s="127">
        <v>8</v>
      </c>
      <c r="N5" s="126"/>
      <c r="O5" s="128">
        <f t="shared" si="2"/>
        <v>21</v>
      </c>
      <c r="P5" s="140">
        <v>2</v>
      </c>
      <c r="Q5" s="134">
        <f t="shared" si="3"/>
        <v>10.5</v>
      </c>
      <c r="S5" s="140" t="s">
        <v>518</v>
      </c>
      <c r="T5" s="127">
        <v>10</v>
      </c>
      <c r="U5" s="126"/>
      <c r="V5" s="126"/>
      <c r="W5" s="126"/>
      <c r="X5" s="128">
        <f t="shared" si="4"/>
        <v>10</v>
      </c>
      <c r="Y5" s="140">
        <v>1</v>
      </c>
      <c r="Z5" s="130">
        <f t="shared" si="5"/>
        <v>10</v>
      </c>
    </row>
    <row r="6" spans="1:26" s="44" customFormat="1" ht="9" x14ac:dyDescent="0.15">
      <c r="A6" s="125" t="s">
        <v>451</v>
      </c>
      <c r="B6" s="127">
        <v>10</v>
      </c>
      <c r="C6" s="127">
        <v>4</v>
      </c>
      <c r="D6" s="126"/>
      <c r="E6" s="126"/>
      <c r="F6" s="128">
        <f t="shared" si="0"/>
        <v>14</v>
      </c>
      <c r="G6" s="140">
        <v>2</v>
      </c>
      <c r="H6" s="134">
        <f t="shared" si="1"/>
        <v>7</v>
      </c>
      <c r="J6" s="140" t="s">
        <v>221</v>
      </c>
      <c r="K6" s="127">
        <v>3</v>
      </c>
      <c r="L6" s="127">
        <v>2</v>
      </c>
      <c r="M6" s="127">
        <v>0</v>
      </c>
      <c r="N6" s="126"/>
      <c r="O6" s="128">
        <f t="shared" si="2"/>
        <v>5</v>
      </c>
      <c r="P6" s="140">
        <v>3</v>
      </c>
      <c r="Q6" s="134">
        <f t="shared" si="3"/>
        <v>1.6666666666666667</v>
      </c>
      <c r="S6" s="140" t="s">
        <v>508</v>
      </c>
      <c r="T6" s="126"/>
      <c r="U6" s="127">
        <v>3</v>
      </c>
      <c r="V6" s="127">
        <v>2</v>
      </c>
      <c r="W6" s="127">
        <v>8</v>
      </c>
      <c r="X6" s="128">
        <f t="shared" si="4"/>
        <v>13</v>
      </c>
      <c r="Y6" s="140">
        <v>2</v>
      </c>
      <c r="Z6" s="130">
        <f t="shared" si="5"/>
        <v>6.5</v>
      </c>
    </row>
    <row r="7" spans="1:26" s="44" customFormat="1" ht="9" x14ac:dyDescent="0.15">
      <c r="A7" s="125" t="s">
        <v>430</v>
      </c>
      <c r="B7" s="127">
        <v>1</v>
      </c>
      <c r="C7" s="126"/>
      <c r="D7" s="126"/>
      <c r="E7" s="126"/>
      <c r="F7" s="128">
        <f t="shared" si="0"/>
        <v>1</v>
      </c>
      <c r="G7" s="140">
        <v>2</v>
      </c>
      <c r="H7" s="134">
        <f t="shared" si="1"/>
        <v>0.5</v>
      </c>
      <c r="J7" s="140" t="s">
        <v>435</v>
      </c>
      <c r="K7" s="126"/>
      <c r="L7" s="127">
        <v>2</v>
      </c>
      <c r="M7" s="127">
        <v>12</v>
      </c>
      <c r="N7" s="127">
        <v>0</v>
      </c>
      <c r="O7" s="128">
        <f t="shared" si="2"/>
        <v>14</v>
      </c>
      <c r="P7" s="140">
        <v>3</v>
      </c>
      <c r="Q7" s="134">
        <f t="shared" si="3"/>
        <v>4.666666666666667</v>
      </c>
      <c r="S7" s="140" t="s">
        <v>427</v>
      </c>
      <c r="T7" s="127">
        <v>2</v>
      </c>
      <c r="U7" s="127">
        <v>2</v>
      </c>
      <c r="V7" s="127">
        <v>0</v>
      </c>
      <c r="W7" s="126"/>
      <c r="X7" s="128">
        <f t="shared" si="4"/>
        <v>4</v>
      </c>
      <c r="Y7" s="140">
        <v>2</v>
      </c>
      <c r="Z7" s="130">
        <f t="shared" si="5"/>
        <v>2</v>
      </c>
    </row>
    <row r="8" spans="1:26" s="44" customFormat="1" ht="9" x14ac:dyDescent="0.15">
      <c r="A8" s="125" t="s">
        <v>517</v>
      </c>
      <c r="B8" s="127">
        <v>7</v>
      </c>
      <c r="C8" s="126"/>
      <c r="D8" s="126"/>
      <c r="E8" s="126"/>
      <c r="F8" s="128">
        <f t="shared" si="0"/>
        <v>7</v>
      </c>
      <c r="G8" s="140">
        <v>2</v>
      </c>
      <c r="H8" s="134">
        <f t="shared" si="1"/>
        <v>3.5</v>
      </c>
      <c r="J8" s="140" t="s">
        <v>467</v>
      </c>
      <c r="K8" s="127">
        <v>1</v>
      </c>
      <c r="L8" s="127">
        <v>9</v>
      </c>
      <c r="M8" s="127">
        <v>0</v>
      </c>
      <c r="N8" s="126"/>
      <c r="O8" s="128">
        <f t="shared" si="2"/>
        <v>10</v>
      </c>
      <c r="P8" s="140">
        <v>4</v>
      </c>
      <c r="Q8" s="134">
        <f t="shared" si="3"/>
        <v>2.5</v>
      </c>
      <c r="S8" s="140" t="s">
        <v>514</v>
      </c>
      <c r="T8" s="127">
        <v>2</v>
      </c>
      <c r="U8" s="127">
        <v>0</v>
      </c>
      <c r="V8" s="69"/>
      <c r="W8" s="126"/>
      <c r="X8" s="128">
        <f t="shared" si="4"/>
        <v>2</v>
      </c>
      <c r="Y8" s="140">
        <v>2</v>
      </c>
      <c r="Z8" s="130">
        <f t="shared" si="5"/>
        <v>1</v>
      </c>
    </row>
    <row r="9" spans="1:26" s="44" customFormat="1" ht="9" x14ac:dyDescent="0.15">
      <c r="A9" s="125" t="s">
        <v>365</v>
      </c>
      <c r="B9" s="127">
        <v>6</v>
      </c>
      <c r="C9" s="127">
        <v>0</v>
      </c>
      <c r="D9" s="126"/>
      <c r="E9" s="126"/>
      <c r="F9" s="128">
        <f t="shared" si="0"/>
        <v>6</v>
      </c>
      <c r="G9" s="140">
        <v>4</v>
      </c>
      <c r="H9" s="134">
        <f t="shared" si="1"/>
        <v>1.5</v>
      </c>
      <c r="J9" s="140" t="s">
        <v>1</v>
      </c>
      <c r="K9" s="127">
        <v>12</v>
      </c>
      <c r="L9" s="126"/>
      <c r="M9" s="126"/>
      <c r="N9" s="126"/>
      <c r="O9" s="128">
        <f t="shared" si="2"/>
        <v>12</v>
      </c>
      <c r="P9" s="140">
        <v>5</v>
      </c>
      <c r="Q9" s="134">
        <f t="shared" si="3"/>
        <v>2.4</v>
      </c>
      <c r="S9" s="140" t="s">
        <v>450</v>
      </c>
      <c r="T9" s="127">
        <v>6</v>
      </c>
      <c r="U9" s="127">
        <v>1</v>
      </c>
      <c r="V9" s="126"/>
      <c r="W9" s="126"/>
      <c r="X9" s="128">
        <f t="shared" si="4"/>
        <v>7</v>
      </c>
      <c r="Y9" s="140">
        <v>3</v>
      </c>
      <c r="Z9" s="130">
        <f t="shared" si="5"/>
        <v>2.3333333333333335</v>
      </c>
    </row>
    <row r="10" spans="1:26" s="44" customFormat="1" ht="9" x14ac:dyDescent="0.15">
      <c r="A10" s="125" t="s">
        <v>469</v>
      </c>
      <c r="B10" s="127">
        <v>7</v>
      </c>
      <c r="C10" s="127">
        <v>3</v>
      </c>
      <c r="D10" s="126"/>
      <c r="E10" s="139"/>
      <c r="F10" s="128">
        <f t="shared" si="0"/>
        <v>10</v>
      </c>
      <c r="G10" s="140">
        <v>5</v>
      </c>
      <c r="H10" s="134">
        <f t="shared" si="1"/>
        <v>2</v>
      </c>
      <c r="J10" s="140" t="s">
        <v>516</v>
      </c>
      <c r="K10" s="127">
        <v>21</v>
      </c>
      <c r="L10" s="127">
        <v>3</v>
      </c>
      <c r="M10" s="127">
        <v>0</v>
      </c>
      <c r="N10" s="126"/>
      <c r="O10" s="128">
        <f t="shared" si="2"/>
        <v>24</v>
      </c>
      <c r="P10" s="140">
        <v>8</v>
      </c>
      <c r="Q10" s="134">
        <f t="shared" si="3"/>
        <v>3</v>
      </c>
      <c r="S10" s="140" t="s">
        <v>316</v>
      </c>
      <c r="T10" s="127">
        <v>16</v>
      </c>
      <c r="U10" s="126"/>
      <c r="V10" s="126"/>
      <c r="W10" s="126"/>
      <c r="X10" s="128">
        <f t="shared" si="4"/>
        <v>16</v>
      </c>
      <c r="Y10" s="140">
        <v>3</v>
      </c>
      <c r="Z10" s="130">
        <f t="shared" si="5"/>
        <v>5.333333333333333</v>
      </c>
    </row>
    <row r="11" spans="1:26" s="44" customFormat="1" ht="9" x14ac:dyDescent="0.15">
      <c r="A11" s="125" t="s">
        <v>426</v>
      </c>
      <c r="B11" s="126"/>
      <c r="C11" s="127">
        <v>0</v>
      </c>
      <c r="D11" s="127">
        <v>0</v>
      </c>
      <c r="E11" s="127">
        <v>8</v>
      </c>
      <c r="F11" s="128">
        <f t="shared" si="0"/>
        <v>8</v>
      </c>
      <c r="G11" s="140">
        <v>9</v>
      </c>
      <c r="H11" s="134">
        <f t="shared" si="1"/>
        <v>0.88888888888888884</v>
      </c>
      <c r="J11" s="140" t="s">
        <v>507</v>
      </c>
      <c r="K11" s="127">
        <v>15</v>
      </c>
      <c r="L11" s="127">
        <v>2</v>
      </c>
      <c r="M11" s="126"/>
      <c r="N11" s="126"/>
      <c r="O11" s="128">
        <f t="shared" si="2"/>
        <v>17</v>
      </c>
      <c r="P11" s="140">
        <v>12</v>
      </c>
      <c r="Q11" s="134">
        <f t="shared" si="3"/>
        <v>1.4166666666666667</v>
      </c>
      <c r="S11" s="140" t="s">
        <v>503</v>
      </c>
      <c r="T11" s="127">
        <v>8</v>
      </c>
      <c r="U11" s="127">
        <v>7</v>
      </c>
      <c r="V11" s="127">
        <v>2</v>
      </c>
      <c r="W11" s="126"/>
      <c r="X11" s="128">
        <f t="shared" si="4"/>
        <v>17</v>
      </c>
      <c r="Y11" s="140">
        <v>4</v>
      </c>
      <c r="Z11" s="130">
        <f t="shared" si="5"/>
        <v>4.25</v>
      </c>
    </row>
    <row r="12" spans="1:26" s="44" customFormat="1" ht="9" x14ac:dyDescent="0.15">
      <c r="A12" s="125" t="s">
        <v>355</v>
      </c>
      <c r="B12" s="127">
        <v>23</v>
      </c>
      <c r="C12" s="127">
        <v>6</v>
      </c>
      <c r="D12" s="126"/>
      <c r="E12" s="126"/>
      <c r="F12" s="128">
        <f t="shared" si="0"/>
        <v>29</v>
      </c>
      <c r="G12" s="140">
        <v>16</v>
      </c>
      <c r="H12" s="134">
        <f t="shared" si="1"/>
        <v>1.8125</v>
      </c>
      <c r="J12" s="140" t="s">
        <v>513</v>
      </c>
      <c r="K12" s="127">
        <v>10</v>
      </c>
      <c r="L12" s="127">
        <v>7</v>
      </c>
      <c r="M12" s="127">
        <v>9</v>
      </c>
      <c r="N12" s="126"/>
      <c r="O12" s="128">
        <f t="shared" si="2"/>
        <v>26</v>
      </c>
      <c r="P12" s="140">
        <v>16</v>
      </c>
      <c r="Q12" s="134">
        <f t="shared" si="3"/>
        <v>1.625</v>
      </c>
      <c r="S12" s="140" t="s">
        <v>509</v>
      </c>
      <c r="T12" s="127">
        <v>0</v>
      </c>
      <c r="U12" s="126"/>
      <c r="V12" s="126"/>
      <c r="W12" s="126"/>
      <c r="X12" s="128">
        <f t="shared" si="4"/>
        <v>0</v>
      </c>
      <c r="Y12" s="140">
        <v>10</v>
      </c>
      <c r="Z12" s="130">
        <f t="shared" si="5"/>
        <v>0</v>
      </c>
    </row>
    <row r="13" spans="1:26" s="44" customFormat="1" ht="9" x14ac:dyDescent="0.15">
      <c r="A13" s="125" t="s">
        <v>506</v>
      </c>
      <c r="B13" s="126"/>
      <c r="C13" s="127">
        <v>8</v>
      </c>
      <c r="D13" s="127">
        <v>11</v>
      </c>
      <c r="E13" s="145">
        <v>11</v>
      </c>
      <c r="F13" s="128">
        <f t="shared" si="0"/>
        <v>30</v>
      </c>
      <c r="G13" s="140">
        <v>32</v>
      </c>
      <c r="H13" s="134">
        <f t="shared" si="1"/>
        <v>0.9375</v>
      </c>
      <c r="J13" s="140" t="s">
        <v>492</v>
      </c>
      <c r="K13" s="127">
        <v>12</v>
      </c>
      <c r="L13" s="127">
        <v>9</v>
      </c>
      <c r="M13" s="127">
        <v>7</v>
      </c>
      <c r="N13" s="126"/>
      <c r="O13" s="128">
        <f t="shared" si="2"/>
        <v>28</v>
      </c>
      <c r="P13" s="140">
        <v>23</v>
      </c>
      <c r="Q13" s="134">
        <f t="shared" si="3"/>
        <v>1.2173913043478262</v>
      </c>
      <c r="S13" s="140" t="s">
        <v>434</v>
      </c>
      <c r="T13" s="127">
        <v>15</v>
      </c>
      <c r="U13" s="127">
        <v>10</v>
      </c>
      <c r="V13" s="126"/>
      <c r="W13" s="126"/>
      <c r="X13" s="128">
        <f t="shared" si="4"/>
        <v>25</v>
      </c>
      <c r="Y13" s="140">
        <v>46</v>
      </c>
      <c r="Z13" s="130">
        <f t="shared" si="5"/>
        <v>0.54347826086956519</v>
      </c>
    </row>
    <row r="14" spans="1:26" s="44" customFormat="1" ht="9" x14ac:dyDescent="0.15">
      <c r="B14" s="46"/>
      <c r="C14" s="46"/>
      <c r="D14" s="46"/>
      <c r="E14" s="46"/>
      <c r="F14" s="47"/>
      <c r="G14" s="147"/>
      <c r="H14" s="99"/>
      <c r="K14" s="46"/>
      <c r="L14" s="46"/>
      <c r="M14" s="46"/>
      <c r="N14" s="46"/>
      <c r="O14" s="47"/>
      <c r="P14" s="147"/>
      <c r="Q14" s="99"/>
      <c r="T14" s="46"/>
      <c r="U14" s="46"/>
      <c r="V14" s="46"/>
      <c r="W14" s="46"/>
      <c r="X14" s="47"/>
      <c r="Y14" s="132"/>
      <c r="Z14" s="110"/>
    </row>
    <row r="15" spans="1:26" s="44" customFormat="1" ht="9" x14ac:dyDescent="0.15">
      <c r="B15" s="47">
        <f>SUM(B2:B13)</f>
        <v>67</v>
      </c>
      <c r="C15" s="47">
        <f>SUM(C2:C13)</f>
        <v>28</v>
      </c>
      <c r="D15" s="47">
        <f>SUM(D2:D13)</f>
        <v>11</v>
      </c>
      <c r="E15" s="47">
        <f>SUM(E2:E13)</f>
        <v>20</v>
      </c>
      <c r="F15" s="51">
        <f>SUM(F2:F14)</f>
        <v>126</v>
      </c>
      <c r="G15" s="148">
        <f>SUM(G2:G14)</f>
        <v>76</v>
      </c>
      <c r="H15" s="99"/>
      <c r="K15" s="47">
        <f t="shared" ref="K15:P15" si="6">SUM(K2:K14)</f>
        <v>98</v>
      </c>
      <c r="L15" s="47">
        <f t="shared" si="6"/>
        <v>51</v>
      </c>
      <c r="M15" s="47">
        <f t="shared" si="6"/>
        <v>36</v>
      </c>
      <c r="N15" s="47">
        <f t="shared" si="6"/>
        <v>0</v>
      </c>
      <c r="O15" s="51">
        <f t="shared" si="6"/>
        <v>185</v>
      </c>
      <c r="P15" s="148">
        <f t="shared" si="6"/>
        <v>80</v>
      </c>
      <c r="Q15" s="99"/>
      <c r="T15" s="47">
        <f t="shared" ref="T15:Y15" si="7">SUM(T2:T14)</f>
        <v>60</v>
      </c>
      <c r="U15" s="47">
        <f t="shared" si="7"/>
        <v>32</v>
      </c>
      <c r="V15" s="47">
        <f t="shared" si="7"/>
        <v>19</v>
      </c>
      <c r="W15" s="47">
        <f t="shared" si="7"/>
        <v>17</v>
      </c>
      <c r="X15" s="51">
        <f t="shared" si="7"/>
        <v>128</v>
      </c>
      <c r="Y15" s="141">
        <f t="shared" si="7"/>
        <v>76</v>
      </c>
      <c r="Z15" s="110"/>
    </row>
    <row r="16" spans="1:26" s="44" customFormat="1" ht="9" x14ac:dyDescent="0.15">
      <c r="B16" s="46"/>
      <c r="C16" s="46"/>
      <c r="D16" s="46"/>
      <c r="E16" s="46"/>
      <c r="F16" s="46"/>
      <c r="G16" s="98"/>
      <c r="H16" s="99"/>
      <c r="K16" s="46"/>
      <c r="L16" s="46"/>
      <c r="M16" s="46"/>
      <c r="N16" s="46"/>
      <c r="O16" s="46"/>
      <c r="P16" s="98"/>
      <c r="Q16" s="99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B17" s="46"/>
      <c r="C17" s="46"/>
      <c r="D17" s="46"/>
      <c r="E17" s="46"/>
      <c r="F17" s="46"/>
      <c r="G17" s="98"/>
      <c r="H17" s="99"/>
      <c r="K17" s="46"/>
      <c r="L17" s="46"/>
      <c r="M17" s="46"/>
      <c r="N17" s="46"/>
      <c r="O17" s="46"/>
      <c r="P17" s="98"/>
      <c r="Q17" s="99"/>
      <c r="R17" s="53"/>
      <c r="T17" s="46"/>
      <c r="U17" s="46"/>
      <c r="V17" s="46"/>
      <c r="W17" s="46"/>
      <c r="X17" s="46"/>
      <c r="Y17" s="111"/>
      <c r="Z17" s="110"/>
    </row>
    <row r="18" spans="1:26" s="44" customFormat="1" ht="9" x14ac:dyDescent="0.15">
      <c r="A18" s="138" t="s">
        <v>52</v>
      </c>
      <c r="B18" s="46">
        <v>1</v>
      </c>
      <c r="C18" s="46">
        <v>2</v>
      </c>
      <c r="D18" s="46">
        <v>3</v>
      </c>
      <c r="E18" s="46">
        <v>4</v>
      </c>
      <c r="F18" s="46" t="s">
        <v>26</v>
      </c>
      <c r="G18" s="143" t="s">
        <v>73</v>
      </c>
      <c r="H18" s="144" t="s">
        <v>164</v>
      </c>
      <c r="J18" s="44" t="s">
        <v>156</v>
      </c>
      <c r="K18" s="47">
        <f>B15</f>
        <v>67</v>
      </c>
      <c r="L18" s="47">
        <f>C15</f>
        <v>28</v>
      </c>
      <c r="M18" s="47">
        <f>D15</f>
        <v>11</v>
      </c>
      <c r="N18" s="47">
        <f>E15</f>
        <v>20</v>
      </c>
      <c r="O18" s="46"/>
      <c r="P18" s="114">
        <f>SUM(K18:O18)</f>
        <v>126</v>
      </c>
      <c r="Q18" s="95"/>
      <c r="R18" s="58" t="s">
        <v>65</v>
      </c>
      <c r="S18" s="137">
        <v>80</v>
      </c>
      <c r="Y18" s="101"/>
      <c r="Z18" s="56"/>
    </row>
    <row r="19" spans="1:26" s="44" customFormat="1" ht="9" x14ac:dyDescent="0.15">
      <c r="A19" s="140" t="s">
        <v>471</v>
      </c>
      <c r="B19" s="126"/>
      <c r="C19" s="127">
        <v>7</v>
      </c>
      <c r="D19" s="127">
        <v>0</v>
      </c>
      <c r="E19" s="127">
        <v>3</v>
      </c>
      <c r="F19" s="128">
        <f t="shared" ref="F19:F30" si="8">SUM(B19:E19)</f>
        <v>10</v>
      </c>
      <c r="G19" s="140">
        <v>1</v>
      </c>
      <c r="H19" s="134">
        <f t="shared" ref="H19:H30" si="9">F19/G19</f>
        <v>10</v>
      </c>
      <c r="J19" s="44" t="s">
        <v>38</v>
      </c>
      <c r="K19" s="47">
        <f>K15</f>
        <v>98</v>
      </c>
      <c r="L19" s="47">
        <f>L15</f>
        <v>51</v>
      </c>
      <c r="M19" s="47">
        <f>M15</f>
        <v>36</v>
      </c>
      <c r="N19" s="47">
        <f>N15</f>
        <v>0</v>
      </c>
      <c r="O19" s="46"/>
      <c r="P19" s="114">
        <f>SUM(K19:O19)</f>
        <v>185</v>
      </c>
      <c r="Q19" s="95"/>
      <c r="R19" s="58"/>
      <c r="S19" s="137"/>
      <c r="Y19" s="101"/>
      <c r="Z19" s="56"/>
    </row>
    <row r="20" spans="1:26" s="44" customFormat="1" ht="9" x14ac:dyDescent="0.15">
      <c r="A20" s="140" t="s">
        <v>521</v>
      </c>
      <c r="B20" s="126"/>
      <c r="C20" s="127">
        <v>0</v>
      </c>
      <c r="D20" s="127">
        <v>0</v>
      </c>
      <c r="E20" s="127">
        <v>0</v>
      </c>
      <c r="F20" s="128">
        <f t="shared" si="8"/>
        <v>0</v>
      </c>
      <c r="G20" s="140">
        <v>1</v>
      </c>
      <c r="H20" s="134">
        <f t="shared" si="9"/>
        <v>0</v>
      </c>
      <c r="J20" s="44" t="s">
        <v>250</v>
      </c>
      <c r="K20" s="47">
        <f>T15</f>
        <v>60</v>
      </c>
      <c r="L20" s="47">
        <f>U15</f>
        <v>32</v>
      </c>
      <c r="M20" s="47">
        <f>V15</f>
        <v>19</v>
      </c>
      <c r="N20" s="47">
        <f>W15</f>
        <v>17</v>
      </c>
      <c r="O20" s="46"/>
      <c r="P20" s="114">
        <f>SUM(K20:N20)</f>
        <v>128</v>
      </c>
      <c r="Q20" s="95"/>
      <c r="Y20" s="101"/>
      <c r="Z20" s="56"/>
    </row>
    <row r="21" spans="1:26" s="44" customFormat="1" ht="9" x14ac:dyDescent="0.15">
      <c r="A21" s="140" t="s">
        <v>380</v>
      </c>
      <c r="B21" s="126"/>
      <c r="C21" s="127">
        <v>11</v>
      </c>
      <c r="D21" s="127">
        <v>11</v>
      </c>
      <c r="E21" s="127">
        <v>8</v>
      </c>
      <c r="F21" s="128">
        <f t="shared" si="8"/>
        <v>30</v>
      </c>
      <c r="G21" s="140">
        <v>2</v>
      </c>
      <c r="H21" s="134">
        <f t="shared" si="9"/>
        <v>15</v>
      </c>
      <c r="J21" s="44" t="s">
        <v>52</v>
      </c>
      <c r="K21" s="47">
        <f>B32</f>
        <v>52</v>
      </c>
      <c r="L21" s="47">
        <f>C32</f>
        <v>61</v>
      </c>
      <c r="M21" s="47">
        <f>D32</f>
        <v>25</v>
      </c>
      <c r="N21" s="47">
        <f>E32</f>
        <v>48</v>
      </c>
      <c r="O21" s="46"/>
      <c r="P21" s="114">
        <f>SUM(K21:N21)</f>
        <v>186</v>
      </c>
      <c r="Q21" s="95">
        <v>80</v>
      </c>
      <c r="R21" s="58"/>
      <c r="Y21" s="101"/>
      <c r="Z21" s="56"/>
    </row>
    <row r="22" spans="1:26" s="44" customFormat="1" ht="9" x14ac:dyDescent="0.15">
      <c r="A22" s="140" t="s">
        <v>442</v>
      </c>
      <c r="B22" s="127">
        <v>3</v>
      </c>
      <c r="C22" s="127">
        <v>0</v>
      </c>
      <c r="D22" s="126"/>
      <c r="E22" s="126"/>
      <c r="F22" s="128">
        <f t="shared" si="8"/>
        <v>3</v>
      </c>
      <c r="G22" s="140">
        <v>2</v>
      </c>
      <c r="H22" s="134">
        <f t="shared" si="9"/>
        <v>1.5</v>
      </c>
      <c r="K22" s="47"/>
      <c r="L22" s="47"/>
      <c r="M22" s="47"/>
      <c r="N22" s="47"/>
      <c r="O22" s="46"/>
      <c r="P22" s="114"/>
      <c r="Q22" s="95"/>
      <c r="Y22" s="101"/>
      <c r="Z22" s="56"/>
    </row>
    <row r="23" spans="1:26" s="44" customFormat="1" ht="9" x14ac:dyDescent="0.15">
      <c r="A23" s="140" t="s">
        <v>520</v>
      </c>
      <c r="B23" s="127">
        <v>3</v>
      </c>
      <c r="C23" s="127">
        <v>8</v>
      </c>
      <c r="D23" s="126"/>
      <c r="E23" s="126"/>
      <c r="F23" s="128">
        <f t="shared" si="8"/>
        <v>11</v>
      </c>
      <c r="G23" s="140">
        <v>2</v>
      </c>
      <c r="H23" s="134">
        <f t="shared" si="9"/>
        <v>5.5</v>
      </c>
      <c r="K23" s="47"/>
      <c r="L23" s="47"/>
      <c r="M23" s="47"/>
      <c r="N23" s="47"/>
      <c r="O23" s="46"/>
      <c r="P23" s="114"/>
      <c r="Q23" s="85"/>
      <c r="Y23" s="101"/>
      <c r="Z23" s="56"/>
    </row>
    <row r="24" spans="1:26" s="44" customFormat="1" ht="9" x14ac:dyDescent="0.15">
      <c r="A24" s="140" t="s">
        <v>523</v>
      </c>
      <c r="B24" s="127">
        <v>18</v>
      </c>
      <c r="C24" s="127">
        <v>6</v>
      </c>
      <c r="D24" s="126"/>
      <c r="E24" s="126"/>
      <c r="F24" s="128">
        <f t="shared" si="8"/>
        <v>24</v>
      </c>
      <c r="G24" s="140">
        <v>2</v>
      </c>
      <c r="H24" s="134">
        <f t="shared" si="9"/>
        <v>12</v>
      </c>
      <c r="K24" s="47"/>
      <c r="L24" s="47"/>
      <c r="M24" s="47"/>
      <c r="N24" s="47"/>
      <c r="O24" s="46"/>
      <c r="P24" s="114"/>
      <c r="Q24" s="85"/>
      <c r="Y24" s="101"/>
      <c r="Z24" s="56"/>
    </row>
    <row r="25" spans="1:26" s="44" customFormat="1" ht="9" x14ac:dyDescent="0.15">
      <c r="A25" s="140" t="s">
        <v>423</v>
      </c>
      <c r="B25" s="127">
        <v>0</v>
      </c>
      <c r="C25" s="127">
        <v>1</v>
      </c>
      <c r="D25" s="126"/>
      <c r="E25" s="126"/>
      <c r="F25" s="128">
        <f t="shared" si="8"/>
        <v>1</v>
      </c>
      <c r="G25" s="140">
        <v>3</v>
      </c>
      <c r="H25" s="134">
        <f t="shared" si="9"/>
        <v>0.33333333333333331</v>
      </c>
      <c r="K25" s="46"/>
      <c r="L25" s="46"/>
      <c r="M25" s="46"/>
      <c r="N25" s="46"/>
      <c r="O25" s="46"/>
      <c r="P25" s="111"/>
      <c r="Q25" s="54"/>
      <c r="Y25" s="101"/>
      <c r="Z25" s="56"/>
    </row>
    <row r="26" spans="1:26" s="44" customFormat="1" ht="9" x14ac:dyDescent="0.15">
      <c r="A26" s="140" t="s">
        <v>522</v>
      </c>
      <c r="B26" s="127">
        <v>13</v>
      </c>
      <c r="C26" s="127">
        <v>0</v>
      </c>
      <c r="D26" s="126"/>
      <c r="E26" s="126"/>
      <c r="F26" s="128">
        <f t="shared" si="8"/>
        <v>13</v>
      </c>
      <c r="G26" s="140">
        <v>3</v>
      </c>
      <c r="H26" s="134">
        <f t="shared" si="9"/>
        <v>4.333333333333333</v>
      </c>
      <c r="K26" s="46"/>
      <c r="L26" s="46"/>
      <c r="M26" s="46"/>
      <c r="N26" s="46"/>
      <c r="O26" s="46"/>
      <c r="P26" s="111"/>
      <c r="Q26" s="54"/>
      <c r="Y26" s="101"/>
      <c r="Z26" s="56"/>
    </row>
    <row r="27" spans="1:26" s="44" customFormat="1" ht="9" x14ac:dyDescent="0.15">
      <c r="A27" s="140" t="s">
        <v>519</v>
      </c>
      <c r="B27" s="127">
        <v>12</v>
      </c>
      <c r="C27" s="126"/>
      <c r="D27" s="126"/>
      <c r="E27" s="126"/>
      <c r="F27" s="128">
        <f t="shared" si="8"/>
        <v>12</v>
      </c>
      <c r="G27" s="140">
        <v>4</v>
      </c>
      <c r="H27" s="134">
        <f t="shared" si="9"/>
        <v>3</v>
      </c>
      <c r="K27" s="46"/>
      <c r="L27" s="46"/>
      <c r="M27" s="46"/>
      <c r="N27" s="46"/>
      <c r="O27" s="46"/>
      <c r="P27" s="111"/>
      <c r="Q27" s="54"/>
      <c r="Y27" s="101"/>
      <c r="Z27" s="56"/>
    </row>
    <row r="28" spans="1:26" s="44" customFormat="1" ht="9" x14ac:dyDescent="0.15">
      <c r="A28" s="140" t="s">
        <v>373</v>
      </c>
      <c r="B28" s="127">
        <v>3</v>
      </c>
      <c r="C28" s="127">
        <v>0</v>
      </c>
      <c r="D28" s="126"/>
      <c r="E28" s="126"/>
      <c r="F28" s="128">
        <f t="shared" si="8"/>
        <v>3</v>
      </c>
      <c r="G28" s="140">
        <v>8</v>
      </c>
      <c r="H28" s="134">
        <f t="shared" si="9"/>
        <v>0.375</v>
      </c>
      <c r="K28" s="46"/>
      <c r="L28" s="46"/>
      <c r="M28" s="46"/>
      <c r="N28" s="46"/>
      <c r="O28" s="46"/>
      <c r="P28" s="111"/>
      <c r="Q28" s="54"/>
      <c r="Y28" s="101"/>
      <c r="Z28" s="56"/>
    </row>
    <row r="29" spans="1:26" s="44" customFormat="1" ht="9" x14ac:dyDescent="0.15">
      <c r="A29" s="140" t="s">
        <v>321</v>
      </c>
      <c r="B29" s="126"/>
      <c r="C29" s="127">
        <v>14</v>
      </c>
      <c r="D29" s="127">
        <v>8</v>
      </c>
      <c r="E29" s="127">
        <v>8</v>
      </c>
      <c r="F29" s="128">
        <f t="shared" si="8"/>
        <v>30</v>
      </c>
      <c r="G29" s="140">
        <v>9</v>
      </c>
      <c r="H29" s="134">
        <f t="shared" si="9"/>
        <v>3.3333333333333335</v>
      </c>
      <c r="K29" s="46"/>
      <c r="L29" s="46"/>
      <c r="M29" s="46"/>
      <c r="N29" s="46"/>
      <c r="O29" s="46"/>
      <c r="P29" s="111"/>
      <c r="Q29" s="54"/>
      <c r="Y29" s="101"/>
      <c r="Z29" s="56"/>
    </row>
    <row r="30" spans="1:26" s="44" customFormat="1" ht="9" x14ac:dyDescent="0.15">
      <c r="A30" s="140" t="s">
        <v>502</v>
      </c>
      <c r="B30" s="126"/>
      <c r="C30" s="127">
        <v>14</v>
      </c>
      <c r="D30" s="127">
        <v>6</v>
      </c>
      <c r="E30" s="127">
        <v>29</v>
      </c>
      <c r="F30" s="128">
        <f t="shared" si="8"/>
        <v>49</v>
      </c>
      <c r="G30" s="140">
        <v>38</v>
      </c>
      <c r="H30" s="134">
        <f t="shared" si="9"/>
        <v>1.2894736842105263</v>
      </c>
      <c r="K30" s="46"/>
      <c r="L30" s="46"/>
      <c r="M30" s="46"/>
      <c r="N30" s="46"/>
      <c r="O30" s="46"/>
      <c r="P30" s="111"/>
      <c r="Q30" s="54"/>
      <c r="Y30" s="101"/>
      <c r="Z30" s="56"/>
    </row>
    <row r="31" spans="1:26" s="44" customFormat="1" ht="9" x14ac:dyDescent="0.15">
      <c r="B31" s="46"/>
      <c r="C31" s="46"/>
      <c r="D31" s="46"/>
      <c r="E31" s="46"/>
      <c r="F31" s="47"/>
      <c r="G31" s="147"/>
      <c r="H31" s="99"/>
      <c r="K31" s="46"/>
      <c r="L31" s="46"/>
      <c r="M31" s="46"/>
      <c r="N31" s="46"/>
      <c r="O31" s="46"/>
      <c r="P31" s="111"/>
      <c r="Q31" s="54"/>
      <c r="Y31" s="101"/>
      <c r="Z31" s="56"/>
    </row>
    <row r="32" spans="1:26" s="44" customFormat="1" ht="9" x14ac:dyDescent="0.15">
      <c r="B32" s="47">
        <f t="shared" ref="B32:G32" si="10">SUM(B19:B31)</f>
        <v>52</v>
      </c>
      <c r="C32" s="47">
        <f t="shared" si="10"/>
        <v>61</v>
      </c>
      <c r="D32" s="47">
        <f t="shared" si="10"/>
        <v>25</v>
      </c>
      <c r="E32" s="47">
        <f t="shared" si="10"/>
        <v>48</v>
      </c>
      <c r="F32" s="51">
        <f t="shared" si="10"/>
        <v>186</v>
      </c>
      <c r="G32" s="148">
        <f t="shared" si="10"/>
        <v>75</v>
      </c>
      <c r="H32" s="99"/>
      <c r="K32" s="46"/>
      <c r="L32" s="46"/>
      <c r="M32" s="46"/>
      <c r="N32" s="46"/>
      <c r="O32" s="46"/>
      <c r="P32" s="111"/>
      <c r="Q32" s="54"/>
      <c r="Y32" s="101"/>
      <c r="Z32" s="56"/>
    </row>
    <row r="33" spans="1:26" s="44" customFormat="1" ht="9" x14ac:dyDescent="0.15">
      <c r="B33" s="46"/>
      <c r="C33" s="46"/>
      <c r="D33" s="46"/>
      <c r="E33" s="46"/>
      <c r="F33" s="46"/>
      <c r="G33" s="98"/>
      <c r="H33" s="99"/>
      <c r="K33" s="46"/>
      <c r="L33" s="46"/>
      <c r="M33" s="46"/>
      <c r="N33" s="46"/>
      <c r="O33" s="46"/>
      <c r="P33" s="111"/>
      <c r="Q33" s="54"/>
      <c r="Y33" s="101"/>
      <c r="Z33" s="56"/>
    </row>
    <row r="34" spans="1:26" s="44" customFormat="1" ht="9" x14ac:dyDescent="0.15">
      <c r="B34" s="46"/>
      <c r="C34" s="46"/>
      <c r="D34" s="46"/>
      <c r="E34" s="46"/>
      <c r="F34" s="46"/>
      <c r="G34" s="98"/>
      <c r="H34" s="99"/>
      <c r="K34" s="46"/>
      <c r="L34" s="46"/>
      <c r="M34" s="46"/>
      <c r="N34" s="46"/>
      <c r="O34" s="46"/>
      <c r="P34" s="111"/>
      <c r="Q34" s="54"/>
      <c r="Y34" s="101"/>
      <c r="Z34" s="105"/>
    </row>
    <row r="35" spans="1:26" s="44" customFormat="1" ht="9" x14ac:dyDescent="0.15">
      <c r="A35" s="138"/>
      <c r="B35" s="46"/>
      <c r="C35" s="46"/>
      <c r="D35" s="46"/>
      <c r="E35" s="46"/>
      <c r="F35" s="46"/>
      <c r="G35" s="143"/>
      <c r="H35" s="144"/>
      <c r="K35" s="46"/>
      <c r="L35" s="46"/>
      <c r="M35" s="46"/>
      <c r="N35" s="46"/>
      <c r="O35" s="46"/>
      <c r="P35" s="111"/>
      <c r="Q35" s="54"/>
      <c r="Y35" s="101"/>
      <c r="Z35" s="105"/>
    </row>
    <row r="36" spans="1:26" s="44" customFormat="1" ht="9" x14ac:dyDescent="0.15">
      <c r="A36" s="149"/>
      <c r="B36" s="46"/>
      <c r="C36" s="46"/>
      <c r="D36" s="46"/>
      <c r="E36" s="46"/>
      <c r="F36" s="47"/>
      <c r="G36" s="149"/>
      <c r="H36" s="144"/>
      <c r="K36" s="46"/>
      <c r="L36" s="46"/>
      <c r="M36" s="46"/>
      <c r="N36" s="46"/>
      <c r="O36" s="46"/>
      <c r="P36" s="111"/>
      <c r="Q36" s="54"/>
      <c r="Y36" s="101"/>
      <c r="Z36" s="105"/>
    </row>
    <row r="37" spans="1:26" s="44" customFormat="1" ht="9" x14ac:dyDescent="0.15">
      <c r="A37" s="149"/>
      <c r="B37" s="46"/>
      <c r="C37" s="46"/>
      <c r="D37" s="46"/>
      <c r="E37" s="46"/>
      <c r="F37" s="47"/>
      <c r="G37" s="149"/>
      <c r="H37" s="144"/>
      <c r="K37" s="46"/>
      <c r="L37" s="46"/>
      <c r="M37" s="46"/>
      <c r="N37" s="46"/>
      <c r="O37" s="46"/>
      <c r="P37" s="111"/>
      <c r="Q37" s="54"/>
      <c r="Y37" s="101"/>
      <c r="Z37" s="56"/>
    </row>
    <row r="38" spans="1:26" s="44" customFormat="1" ht="9" x14ac:dyDescent="0.15">
      <c r="A38" s="149"/>
      <c r="B38" s="46"/>
      <c r="C38" s="46"/>
      <c r="D38" s="46"/>
      <c r="E38" s="46"/>
      <c r="F38" s="47"/>
      <c r="G38" s="149"/>
      <c r="H38" s="144"/>
      <c r="K38" s="46"/>
      <c r="L38" s="46"/>
      <c r="M38" s="46"/>
      <c r="N38" s="46"/>
      <c r="O38" s="46"/>
      <c r="P38" s="111"/>
      <c r="Q38" s="54"/>
      <c r="T38" s="60"/>
      <c r="Y38" s="101"/>
      <c r="Z38" s="105"/>
    </row>
    <row r="39" spans="1:26" s="44" customFormat="1" ht="9" x14ac:dyDescent="0.15">
      <c r="A39" s="149"/>
      <c r="B39" s="46"/>
      <c r="C39" s="46"/>
      <c r="D39" s="46"/>
      <c r="E39" s="46"/>
      <c r="F39" s="47"/>
      <c r="G39" s="149"/>
      <c r="H39" s="144"/>
      <c r="K39" s="46"/>
      <c r="L39" s="46"/>
      <c r="M39" s="46"/>
      <c r="N39" s="46"/>
      <c r="O39" s="46"/>
      <c r="P39" s="111"/>
      <c r="Q39" s="54"/>
      <c r="Y39" s="101"/>
      <c r="Z39" s="105"/>
    </row>
    <row r="40" spans="1:26" s="44" customFormat="1" ht="9" x14ac:dyDescent="0.15">
      <c r="A40" s="149"/>
      <c r="B40" s="46"/>
      <c r="C40" s="46"/>
      <c r="D40" s="46"/>
      <c r="E40" s="46"/>
      <c r="F40" s="47"/>
      <c r="G40" s="149"/>
      <c r="H40" s="144"/>
      <c r="K40" s="46"/>
      <c r="L40" s="46"/>
      <c r="M40" s="46"/>
      <c r="N40" s="46"/>
      <c r="O40" s="46"/>
      <c r="P40" s="111"/>
      <c r="Q40" s="54"/>
      <c r="Y40" s="101"/>
      <c r="Z40" s="56"/>
    </row>
    <row r="41" spans="1:26" s="44" customFormat="1" ht="9" x14ac:dyDescent="0.15">
      <c r="A41" s="149"/>
      <c r="B41" s="46"/>
      <c r="C41" s="46"/>
      <c r="D41" s="46"/>
      <c r="E41" s="46"/>
      <c r="F41" s="47"/>
      <c r="G41" s="149"/>
      <c r="H41" s="144"/>
      <c r="K41" s="46"/>
      <c r="L41" s="46"/>
      <c r="M41" s="46"/>
      <c r="N41" s="46"/>
      <c r="O41" s="46"/>
      <c r="P41" s="111"/>
      <c r="Q41" s="54"/>
      <c r="Y41" s="101"/>
      <c r="Z41" s="56"/>
    </row>
    <row r="42" spans="1:26" s="44" customFormat="1" ht="9" x14ac:dyDescent="0.15">
      <c r="A42" s="149"/>
      <c r="B42" s="46"/>
      <c r="C42" s="46"/>
      <c r="D42" s="46"/>
      <c r="E42" s="46"/>
      <c r="F42" s="47"/>
      <c r="G42" s="149"/>
      <c r="H42" s="144"/>
      <c r="K42" s="46"/>
      <c r="L42" s="46"/>
      <c r="M42" s="46"/>
      <c r="N42" s="46"/>
      <c r="O42" s="46"/>
      <c r="P42" s="111"/>
      <c r="Q42" s="54"/>
      <c r="Y42" s="101"/>
      <c r="Z42" s="56"/>
    </row>
    <row r="43" spans="1:26" s="44" customFormat="1" ht="9" x14ac:dyDescent="0.15">
      <c r="A43" s="149"/>
      <c r="B43" s="46"/>
      <c r="C43" s="46"/>
      <c r="D43" s="46"/>
      <c r="E43" s="46"/>
      <c r="F43" s="47"/>
      <c r="G43" s="149"/>
      <c r="H43" s="144"/>
      <c r="K43" s="46"/>
      <c r="L43" s="46"/>
      <c r="M43" s="46"/>
      <c r="N43" s="46"/>
      <c r="O43" s="46"/>
      <c r="P43" s="111"/>
      <c r="Q43" s="54"/>
      <c r="Y43" s="101"/>
      <c r="Z43" s="56"/>
    </row>
    <row r="44" spans="1:26" s="44" customFormat="1" ht="9" x14ac:dyDescent="0.15">
      <c r="A44" s="149"/>
      <c r="B44" s="46"/>
      <c r="C44" s="46"/>
      <c r="D44" s="46"/>
      <c r="E44" s="46"/>
      <c r="F44" s="47"/>
      <c r="G44" s="149"/>
      <c r="H44" s="144"/>
      <c r="K44" s="46"/>
      <c r="L44" s="46"/>
      <c r="M44" s="46"/>
      <c r="N44" s="46"/>
      <c r="O44" s="46"/>
      <c r="P44" s="111"/>
      <c r="Q44" s="54"/>
      <c r="Y44" s="101"/>
      <c r="Z44" s="56"/>
    </row>
    <row r="45" spans="1:26" s="44" customFormat="1" ht="9" x14ac:dyDescent="0.15">
      <c r="A45" s="149"/>
      <c r="B45" s="46"/>
      <c r="C45" s="46"/>
      <c r="D45" s="46"/>
      <c r="E45" s="46"/>
      <c r="F45" s="47"/>
      <c r="G45" s="149"/>
      <c r="H45" s="144"/>
      <c r="K45" s="46"/>
      <c r="L45" s="46"/>
      <c r="M45" s="46"/>
      <c r="N45" s="46"/>
      <c r="O45" s="46"/>
      <c r="P45" s="111"/>
      <c r="Q45" s="54"/>
      <c r="Y45" s="101"/>
      <c r="Z45" s="56"/>
    </row>
    <row r="46" spans="1:26" s="44" customFormat="1" ht="9" x14ac:dyDescent="0.15">
      <c r="A46" s="149"/>
      <c r="B46" s="46"/>
      <c r="C46" s="46"/>
      <c r="D46" s="46"/>
      <c r="E46" s="46"/>
      <c r="F46" s="47"/>
      <c r="G46" s="149"/>
      <c r="H46" s="144"/>
      <c r="K46" s="46"/>
      <c r="L46" s="46"/>
      <c r="M46" s="46"/>
      <c r="N46" s="46"/>
      <c r="O46" s="46"/>
      <c r="P46" s="111"/>
      <c r="Q46" s="54"/>
      <c r="Y46" s="101"/>
      <c r="Z46" s="56"/>
    </row>
    <row r="47" spans="1:26" s="44" customFormat="1" ht="9" x14ac:dyDescent="0.15">
      <c r="A47" s="149"/>
      <c r="B47" s="46"/>
      <c r="C47" s="46"/>
      <c r="D47" s="46"/>
      <c r="E47" s="46"/>
      <c r="F47" s="47"/>
      <c r="G47" s="149"/>
      <c r="H47" s="144"/>
      <c r="K47" s="46"/>
      <c r="L47" s="46"/>
      <c r="M47" s="46"/>
      <c r="N47" s="46"/>
      <c r="O47" s="46"/>
      <c r="P47" s="111"/>
      <c r="Q47" s="54"/>
      <c r="Y47" s="101"/>
      <c r="Z47" s="56"/>
    </row>
    <row r="48" spans="1:26" s="44" customFormat="1" ht="9" x14ac:dyDescent="0.15">
      <c r="B48" s="46"/>
      <c r="C48" s="46"/>
      <c r="D48" s="46"/>
      <c r="E48" s="46"/>
      <c r="F48" s="47"/>
      <c r="G48" s="156"/>
      <c r="H48" s="144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7"/>
      <c r="C49" s="47"/>
      <c r="D49" s="47"/>
      <c r="E49" s="47"/>
      <c r="F49" s="51"/>
      <c r="G49" s="157"/>
      <c r="H49" s="144"/>
      <c r="K49" s="46"/>
      <c r="L49" s="46"/>
      <c r="M49" s="46"/>
      <c r="N49" s="46"/>
      <c r="O49" s="46"/>
      <c r="P49" s="111"/>
      <c r="Q49" s="54"/>
      <c r="Y49" s="101"/>
      <c r="Z49" s="56"/>
    </row>
    <row r="50" spans="2:26" s="44" customFormat="1" ht="9" x14ac:dyDescent="0.15">
      <c r="B50" s="46"/>
      <c r="C50" s="46"/>
      <c r="D50" s="46"/>
      <c r="E50" s="46"/>
      <c r="F50" s="46"/>
      <c r="G50" s="111"/>
      <c r="H50" s="110"/>
      <c r="K50" s="46"/>
      <c r="L50" s="46"/>
      <c r="M50" s="46"/>
      <c r="N50" s="46"/>
      <c r="O50" s="46"/>
      <c r="P50" s="111"/>
      <c r="Q50" s="54"/>
      <c r="Y50" s="101"/>
      <c r="Z50" s="56"/>
    </row>
    <row r="51" spans="2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2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2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x14ac:dyDescent="0.25">
      <c r="B59" s="46"/>
      <c r="C59" s="46"/>
      <c r="D59" s="46"/>
      <c r="E59" s="46"/>
      <c r="F59" s="46"/>
      <c r="G59" s="111"/>
      <c r="H59" s="110"/>
      <c r="J59" s="61"/>
      <c r="K59" s="62"/>
      <c r="L59" s="62"/>
      <c r="M59" s="62"/>
      <c r="N59" s="62"/>
      <c r="O59" s="62"/>
      <c r="P59" s="118"/>
      <c r="Q59" s="54"/>
      <c r="Y59" s="101"/>
      <c r="Z59" s="56"/>
    </row>
    <row r="60" spans="2:26" s="44" customFormat="1" x14ac:dyDescent="0.25">
      <c r="B60" s="46"/>
      <c r="C60" s="46"/>
      <c r="D60" s="46"/>
      <c r="E60" s="46"/>
      <c r="F60" s="46"/>
      <c r="G60" s="111"/>
      <c r="H60" s="110"/>
      <c r="J60" s="61"/>
      <c r="K60" s="62"/>
      <c r="L60" s="62"/>
      <c r="M60" s="62"/>
      <c r="N60" s="62"/>
      <c r="O60" s="62"/>
      <c r="P60" s="118"/>
      <c r="Q60" s="65"/>
      <c r="R60" s="61"/>
      <c r="S60" s="61"/>
      <c r="Y60" s="101"/>
      <c r="Z60" s="56"/>
    </row>
    <row r="61" spans="2:26" s="44" customFormat="1" x14ac:dyDescent="0.25">
      <c r="B61" s="46"/>
      <c r="C61" s="46"/>
      <c r="D61" s="46"/>
      <c r="E61" s="46"/>
      <c r="F61" s="46"/>
      <c r="G61" s="111"/>
      <c r="H61" s="110"/>
      <c r="J61" s="61"/>
      <c r="K61" s="62"/>
      <c r="L61" s="62"/>
      <c r="M61" s="62"/>
      <c r="N61" s="62"/>
      <c r="O61" s="62"/>
      <c r="P61" s="118"/>
      <c r="Q61" s="65"/>
      <c r="R61" s="61"/>
      <c r="S61" s="61"/>
      <c r="Y61" s="101"/>
      <c r="Z61" s="56"/>
    </row>
    <row r="62" spans="2:26" s="44" customFormat="1" x14ac:dyDescent="0.25">
      <c r="B62" s="46"/>
      <c r="C62" s="46"/>
      <c r="D62" s="46"/>
      <c r="E62" s="46"/>
      <c r="F62" s="46"/>
      <c r="G62" s="111"/>
      <c r="H62" s="110"/>
      <c r="J62" s="61"/>
      <c r="K62" s="62"/>
      <c r="L62" s="62"/>
      <c r="M62" s="62"/>
      <c r="N62" s="62"/>
      <c r="O62" s="62"/>
      <c r="P62" s="118"/>
      <c r="Q62" s="65"/>
      <c r="R62" s="61"/>
      <c r="S62" s="61"/>
      <c r="Y62" s="101"/>
      <c r="Z62" s="56"/>
    </row>
    <row r="63" spans="2:26" s="44" customFormat="1" x14ac:dyDescent="0.25">
      <c r="B63" s="46"/>
      <c r="C63" s="46"/>
      <c r="D63" s="46"/>
      <c r="E63" s="46"/>
      <c r="F63" s="46"/>
      <c r="G63" s="111"/>
      <c r="H63" s="110"/>
      <c r="J63" s="61"/>
      <c r="K63" s="62"/>
      <c r="L63" s="62"/>
      <c r="M63" s="62"/>
      <c r="N63" s="62"/>
      <c r="O63" s="62"/>
      <c r="P63" s="118"/>
      <c r="Q63" s="65"/>
      <c r="R63" s="61"/>
      <c r="S63" s="61"/>
      <c r="Y63" s="101"/>
      <c r="Z63" s="56"/>
    </row>
    <row r="64" spans="2:26" s="44" customFormat="1" x14ac:dyDescent="0.25">
      <c r="B64" s="46"/>
      <c r="C64" s="46"/>
      <c r="D64" s="46"/>
      <c r="E64" s="46"/>
      <c r="F64" s="46"/>
      <c r="G64" s="111"/>
      <c r="H64" s="110"/>
      <c r="J64" s="61"/>
      <c r="K64" s="62"/>
      <c r="L64" s="62"/>
      <c r="M64" s="62"/>
      <c r="N64" s="62"/>
      <c r="O64" s="62"/>
      <c r="P64" s="118"/>
      <c r="Q64" s="65"/>
      <c r="R64" s="61"/>
      <c r="S64" s="61"/>
      <c r="Y64" s="101"/>
      <c r="Z64" s="56"/>
    </row>
    <row r="65" spans="1:26" s="44" customFormat="1" x14ac:dyDescent="0.25">
      <c r="B65" s="46"/>
      <c r="C65" s="46"/>
      <c r="D65" s="46"/>
      <c r="E65" s="46"/>
      <c r="F65" s="46"/>
      <c r="G65" s="111"/>
      <c r="H65" s="110"/>
      <c r="J65" s="61"/>
      <c r="K65" s="62"/>
      <c r="L65" s="62"/>
      <c r="M65" s="62"/>
      <c r="N65" s="62"/>
      <c r="O65" s="62"/>
      <c r="P65" s="118"/>
      <c r="Q65" s="65"/>
      <c r="R65" s="61"/>
      <c r="S65" s="61"/>
      <c r="Y65" s="101"/>
      <c r="Z65" s="56"/>
    </row>
    <row r="66" spans="1:26" s="44" customFormat="1" x14ac:dyDescent="0.25">
      <c r="B66" s="46"/>
      <c r="C66" s="46"/>
      <c r="D66" s="46"/>
      <c r="E66" s="46"/>
      <c r="F66" s="46"/>
      <c r="G66" s="111"/>
      <c r="H66" s="110"/>
      <c r="J66" s="61"/>
      <c r="K66" s="62"/>
      <c r="L66" s="62"/>
      <c r="M66" s="62"/>
      <c r="N66" s="62"/>
      <c r="O66" s="62"/>
      <c r="P66" s="118"/>
      <c r="Q66" s="65"/>
      <c r="R66" s="61"/>
      <c r="S66" s="61"/>
      <c r="Y66" s="101"/>
      <c r="Z66" s="56"/>
    </row>
    <row r="67" spans="1:26" s="44" customFormat="1" x14ac:dyDescent="0.25">
      <c r="B67" s="46"/>
      <c r="C67" s="46"/>
      <c r="D67" s="46"/>
      <c r="E67" s="46"/>
      <c r="F67" s="46"/>
      <c r="G67" s="111"/>
      <c r="H67" s="110"/>
      <c r="J67" s="61"/>
      <c r="K67" s="62"/>
      <c r="L67" s="62"/>
      <c r="M67" s="62"/>
      <c r="N67" s="62"/>
      <c r="O67" s="62"/>
      <c r="P67" s="118"/>
      <c r="Q67" s="65"/>
      <c r="R67" s="61"/>
      <c r="S67" s="61"/>
      <c r="Y67" s="101"/>
      <c r="Z67" s="56"/>
    </row>
    <row r="68" spans="1:26" s="44" customFormat="1" x14ac:dyDescent="0.25">
      <c r="B68" s="46"/>
      <c r="C68" s="46"/>
      <c r="D68" s="46"/>
      <c r="E68" s="46"/>
      <c r="F68" s="46"/>
      <c r="G68" s="111"/>
      <c r="H68" s="110"/>
      <c r="J68" s="61"/>
      <c r="K68" s="62"/>
      <c r="L68" s="62"/>
      <c r="M68" s="62"/>
      <c r="N68" s="62"/>
      <c r="O68" s="62"/>
      <c r="P68" s="118"/>
      <c r="Q68" s="65"/>
      <c r="R68" s="61"/>
      <c r="S68" s="61"/>
      <c r="Y68" s="101"/>
      <c r="Z68" s="56"/>
    </row>
    <row r="69" spans="1:26" s="44" customFormat="1" x14ac:dyDescent="0.25">
      <c r="B69" s="46"/>
      <c r="C69" s="46"/>
      <c r="D69" s="46"/>
      <c r="E69" s="46"/>
      <c r="F69" s="46"/>
      <c r="G69" s="111"/>
      <c r="H69" s="110"/>
      <c r="J69" s="61"/>
      <c r="K69" s="62"/>
      <c r="L69" s="62"/>
      <c r="M69" s="62"/>
      <c r="N69" s="62"/>
      <c r="O69" s="62"/>
      <c r="P69" s="118"/>
      <c r="Q69" s="65"/>
      <c r="R69" s="61"/>
      <c r="S69" s="61"/>
      <c r="Y69" s="101"/>
      <c r="Z69" s="56"/>
    </row>
    <row r="70" spans="1:26" s="44" customFormat="1" x14ac:dyDescent="0.25">
      <c r="B70" s="46"/>
      <c r="C70" s="46"/>
      <c r="D70" s="46"/>
      <c r="E70" s="46"/>
      <c r="F70" s="46"/>
      <c r="G70" s="111"/>
      <c r="H70" s="110"/>
      <c r="J70" s="61"/>
      <c r="K70" s="62"/>
      <c r="L70" s="62"/>
      <c r="M70" s="62"/>
      <c r="N70" s="62"/>
      <c r="O70" s="62"/>
      <c r="P70" s="118"/>
      <c r="Q70" s="65"/>
      <c r="R70" s="61"/>
      <c r="S70" s="61"/>
      <c r="Y70" s="101"/>
      <c r="Z70" s="56"/>
    </row>
    <row r="71" spans="1:26" s="44" customFormat="1" x14ac:dyDescent="0.25">
      <c r="B71" s="46"/>
      <c r="C71" s="46"/>
      <c r="D71" s="46"/>
      <c r="E71" s="46"/>
      <c r="F71" s="46"/>
      <c r="G71" s="111"/>
      <c r="H71" s="110"/>
      <c r="J71" s="61"/>
      <c r="K71" s="62"/>
      <c r="L71" s="62"/>
      <c r="M71" s="62"/>
      <c r="N71" s="62"/>
      <c r="O71" s="62"/>
      <c r="P71" s="118"/>
      <c r="Q71" s="65"/>
      <c r="R71" s="61"/>
      <c r="S71" s="61"/>
      <c r="Y71" s="101"/>
      <c r="Z71" s="56"/>
    </row>
    <row r="72" spans="1:26" s="44" customFormat="1" x14ac:dyDescent="0.25">
      <c r="B72" s="46"/>
      <c r="C72" s="46"/>
      <c r="D72" s="46"/>
      <c r="E72" s="46"/>
      <c r="F72" s="46"/>
      <c r="G72" s="111"/>
      <c r="H72" s="110"/>
      <c r="J72" s="61"/>
      <c r="K72" s="62"/>
      <c r="L72" s="62"/>
      <c r="M72" s="62"/>
      <c r="N72" s="62"/>
      <c r="O72" s="62"/>
      <c r="P72" s="118"/>
      <c r="Q72" s="65"/>
      <c r="R72" s="61"/>
      <c r="S72" s="61"/>
      <c r="Y72" s="101"/>
      <c r="Z72" s="56"/>
    </row>
    <row r="73" spans="1:26" s="44" customFormat="1" x14ac:dyDescent="0.25">
      <c r="B73" s="46"/>
      <c r="C73" s="46"/>
      <c r="D73" s="46"/>
      <c r="E73" s="46"/>
      <c r="F73" s="46"/>
      <c r="G73" s="111"/>
      <c r="H73" s="110"/>
      <c r="J73" s="61"/>
      <c r="K73" s="62"/>
      <c r="L73" s="62"/>
      <c r="M73" s="62"/>
      <c r="N73" s="62"/>
      <c r="O73" s="62"/>
      <c r="P73" s="118"/>
      <c r="Q73" s="65"/>
      <c r="R73" s="61"/>
      <c r="S73" s="61"/>
      <c r="Y73" s="101"/>
      <c r="Z73" s="56"/>
    </row>
    <row r="74" spans="1:26" s="44" customFormat="1" x14ac:dyDescent="0.25">
      <c r="B74" s="46"/>
      <c r="C74" s="46"/>
      <c r="D74" s="46"/>
      <c r="E74" s="46"/>
      <c r="F74" s="46"/>
      <c r="G74" s="111"/>
      <c r="H74" s="110"/>
      <c r="J74" s="61"/>
      <c r="K74" s="62"/>
      <c r="L74" s="62"/>
      <c r="M74" s="62"/>
      <c r="N74" s="62"/>
      <c r="O74" s="62"/>
      <c r="P74" s="118"/>
      <c r="Q74" s="65"/>
      <c r="R74" s="61"/>
      <c r="S74" s="61"/>
      <c r="Y74" s="101"/>
      <c r="Z74" s="56"/>
    </row>
    <row r="75" spans="1:26" s="44" customFormat="1" x14ac:dyDescent="0.25">
      <c r="B75" s="46"/>
      <c r="C75" s="46"/>
      <c r="D75" s="46"/>
      <c r="E75" s="46"/>
      <c r="F75" s="46"/>
      <c r="G75" s="111"/>
      <c r="H75" s="110"/>
      <c r="J75" s="61"/>
      <c r="K75" s="62"/>
      <c r="L75" s="62"/>
      <c r="M75" s="62"/>
      <c r="N75" s="62"/>
      <c r="O75" s="62"/>
      <c r="P75" s="118"/>
      <c r="Q75" s="65"/>
      <c r="R75" s="61"/>
      <c r="S75" s="61"/>
      <c r="Y75" s="101"/>
      <c r="Z75" s="56"/>
    </row>
    <row r="76" spans="1:26" s="44" customFormat="1" x14ac:dyDescent="0.25">
      <c r="B76" s="46"/>
      <c r="C76" s="46"/>
      <c r="D76" s="46"/>
      <c r="E76" s="46"/>
      <c r="F76" s="46"/>
      <c r="G76" s="111"/>
      <c r="H76" s="110"/>
      <c r="J76" s="61"/>
      <c r="K76" s="62"/>
      <c r="L76" s="62"/>
      <c r="M76" s="62"/>
      <c r="N76" s="62"/>
      <c r="O76" s="62"/>
      <c r="P76" s="118"/>
      <c r="Q76" s="65"/>
      <c r="R76" s="61"/>
      <c r="S76" s="61"/>
      <c r="Y76" s="101"/>
      <c r="Z76" s="56"/>
    </row>
    <row r="77" spans="1:26" s="44" customFormat="1" x14ac:dyDescent="0.25">
      <c r="B77" s="46"/>
      <c r="C77" s="46"/>
      <c r="D77" s="46"/>
      <c r="E77" s="46"/>
      <c r="F77" s="46"/>
      <c r="G77" s="111"/>
      <c r="H77" s="110"/>
      <c r="J77" s="61"/>
      <c r="K77" s="62"/>
      <c r="L77" s="62"/>
      <c r="M77" s="62"/>
      <c r="N77" s="62"/>
      <c r="O77" s="62"/>
      <c r="P77" s="118"/>
      <c r="Q77" s="65"/>
      <c r="R77" s="61"/>
      <c r="S77" s="61"/>
      <c r="T77" s="61"/>
      <c r="U77" s="61"/>
      <c r="V77" s="61"/>
      <c r="W77" s="61"/>
      <c r="X77" s="61"/>
      <c r="Y77" s="120"/>
      <c r="Z77" s="67"/>
    </row>
    <row r="78" spans="1:26" s="44" customFormat="1" x14ac:dyDescent="0.25">
      <c r="A78" s="61"/>
      <c r="B78" s="62"/>
      <c r="C78" s="62"/>
      <c r="D78" s="62"/>
      <c r="E78" s="62"/>
      <c r="F78" s="62"/>
      <c r="G78" s="118"/>
      <c r="H78" s="119"/>
      <c r="I78" s="61"/>
      <c r="J78" s="61"/>
      <c r="K78" s="62"/>
      <c r="L78" s="62"/>
      <c r="M78" s="62"/>
      <c r="N78" s="62"/>
      <c r="O78" s="62"/>
      <c r="P78" s="118"/>
      <c r="Q78" s="65"/>
      <c r="R78" s="61"/>
      <c r="S78" s="61"/>
      <c r="T78" s="61"/>
      <c r="U78" s="61"/>
      <c r="V78" s="61"/>
      <c r="W78" s="61"/>
      <c r="X78" s="61"/>
      <c r="Y78" s="120"/>
      <c r="Z78" s="67"/>
    </row>
    <row r="79" spans="1:26" s="44" customFormat="1" x14ac:dyDescent="0.25">
      <c r="A79" s="61"/>
      <c r="B79" s="62"/>
      <c r="C79" s="62"/>
      <c r="D79" s="62"/>
      <c r="E79" s="62"/>
      <c r="F79" s="62"/>
      <c r="G79" s="118"/>
      <c r="H79" s="119"/>
      <c r="I79" s="61"/>
      <c r="J79" s="61"/>
      <c r="K79" s="62"/>
      <c r="L79" s="62"/>
      <c r="M79" s="62"/>
      <c r="N79" s="62"/>
      <c r="O79" s="62"/>
      <c r="P79" s="118"/>
      <c r="Q79" s="65"/>
      <c r="R79" s="61"/>
      <c r="S79" s="61"/>
      <c r="T79" s="61"/>
      <c r="U79" s="61"/>
      <c r="V79" s="61"/>
      <c r="W79" s="61"/>
      <c r="X79" s="61"/>
      <c r="Y79" s="120"/>
      <c r="Z79" s="67"/>
    </row>
    <row r="80" spans="1:26" s="44" customFormat="1" x14ac:dyDescent="0.25">
      <c r="A80" s="61"/>
      <c r="B80" s="62"/>
      <c r="C80" s="62"/>
      <c r="D80" s="62"/>
      <c r="E80" s="62"/>
      <c r="F80" s="62"/>
      <c r="G80" s="118"/>
      <c r="H80" s="119"/>
      <c r="I80" s="61"/>
      <c r="J80" s="61"/>
      <c r="K80" s="62"/>
      <c r="L80" s="62"/>
      <c r="M80" s="62"/>
      <c r="N80" s="62"/>
      <c r="O80" s="62"/>
      <c r="P80" s="118"/>
      <c r="Q80" s="65"/>
      <c r="R80" s="61"/>
      <c r="S80" s="61"/>
      <c r="T80" s="61"/>
      <c r="U80" s="61"/>
      <c r="V80" s="61"/>
      <c r="W80" s="61"/>
      <c r="X80" s="61"/>
      <c r="Y80" s="120"/>
      <c r="Z80" s="67"/>
    </row>
    <row r="81" spans="1:26" s="44" customFormat="1" x14ac:dyDescent="0.25">
      <c r="A81" s="61"/>
      <c r="B81" s="62"/>
      <c r="C81" s="62"/>
      <c r="D81" s="62"/>
      <c r="E81" s="62"/>
      <c r="F81" s="62"/>
      <c r="G81" s="118"/>
      <c r="H81" s="119"/>
      <c r="I81" s="61"/>
      <c r="J81" s="61"/>
      <c r="K81" s="62"/>
      <c r="L81" s="62"/>
      <c r="M81" s="62"/>
      <c r="N81" s="62"/>
      <c r="O81" s="62"/>
      <c r="P81" s="118"/>
      <c r="Q81" s="65"/>
      <c r="R81" s="61"/>
      <c r="S81" s="61"/>
      <c r="T81" s="61"/>
      <c r="U81" s="61"/>
      <c r="V81" s="61"/>
      <c r="W81" s="61"/>
      <c r="X81" s="61"/>
      <c r="Y81" s="120"/>
      <c r="Z81" s="67"/>
    </row>
    <row r="82" spans="1:26" s="44" customFormat="1" x14ac:dyDescent="0.25">
      <c r="A82" s="61"/>
      <c r="B82" s="62"/>
      <c r="C82" s="62"/>
      <c r="D82" s="62"/>
      <c r="E82" s="62"/>
      <c r="F82" s="62"/>
      <c r="G82" s="118"/>
      <c r="H82" s="119"/>
      <c r="I82" s="61"/>
      <c r="J82" s="61"/>
      <c r="K82" s="62"/>
      <c r="L82" s="62"/>
      <c r="M82" s="62"/>
      <c r="N82" s="62"/>
      <c r="O82" s="62"/>
      <c r="P82" s="118"/>
      <c r="Q82" s="65"/>
      <c r="R82" s="61"/>
      <c r="S82" s="61"/>
      <c r="T82" s="61"/>
      <c r="U82" s="61"/>
      <c r="V82" s="61"/>
      <c r="W82" s="61"/>
      <c r="X82" s="61"/>
      <c r="Y82" s="120"/>
      <c r="Z82" s="67"/>
    </row>
    <row r="83" spans="1:26" s="44" customFormat="1" x14ac:dyDescent="0.25">
      <c r="A83" s="61"/>
      <c r="B83" s="62"/>
      <c r="C83" s="62"/>
      <c r="D83" s="62"/>
      <c r="E83" s="62"/>
      <c r="F83" s="62"/>
      <c r="G83" s="118"/>
      <c r="H83" s="119"/>
      <c r="I83" s="61"/>
      <c r="J83" s="61"/>
      <c r="K83" s="62"/>
      <c r="L83" s="62"/>
      <c r="M83" s="62"/>
      <c r="N83" s="62"/>
      <c r="O83" s="62"/>
      <c r="P83" s="118"/>
      <c r="Q83" s="65"/>
      <c r="R83" s="61"/>
      <c r="S83" s="61"/>
      <c r="T83" s="61"/>
      <c r="U83" s="61"/>
      <c r="V83" s="61"/>
      <c r="W83" s="61"/>
      <c r="X83" s="61"/>
      <c r="Y83" s="120"/>
      <c r="Z83" s="67"/>
    </row>
    <row r="84" spans="1:26" s="44" customFormat="1" x14ac:dyDescent="0.25">
      <c r="A84" s="61"/>
      <c r="B84" s="62"/>
      <c r="C84" s="62"/>
      <c r="D84" s="62"/>
      <c r="E84" s="62"/>
      <c r="F84" s="62"/>
      <c r="G84" s="118"/>
      <c r="H84" s="119"/>
      <c r="I84" s="61"/>
      <c r="J84" s="61"/>
      <c r="K84" s="62"/>
      <c r="L84" s="62"/>
      <c r="M84" s="62"/>
      <c r="N84" s="62"/>
      <c r="O84" s="62"/>
      <c r="P84" s="118"/>
      <c r="Q84" s="65"/>
      <c r="R84" s="61"/>
      <c r="S84" s="61"/>
      <c r="T84" s="61"/>
      <c r="U84" s="61"/>
      <c r="V84" s="61"/>
      <c r="W84" s="61"/>
      <c r="X84" s="61"/>
      <c r="Y84" s="120"/>
      <c r="Z84" s="67"/>
    </row>
    <row r="85" spans="1:26" s="44" customFormat="1" x14ac:dyDescent="0.25">
      <c r="A85" s="61"/>
      <c r="B85" s="62"/>
      <c r="C85" s="62"/>
      <c r="D85" s="62"/>
      <c r="E85" s="62"/>
      <c r="F85" s="62"/>
      <c r="G85" s="118"/>
      <c r="H85" s="119"/>
      <c r="I85" s="61"/>
      <c r="J85" s="61"/>
      <c r="K85" s="62"/>
      <c r="L85" s="62"/>
      <c r="M85" s="62"/>
      <c r="N85" s="62"/>
      <c r="O85" s="62"/>
      <c r="P85" s="118"/>
      <c r="Q85" s="65"/>
      <c r="R85" s="61"/>
      <c r="S85" s="61"/>
      <c r="T85" s="61"/>
      <c r="U85" s="61"/>
      <c r="V85" s="61"/>
      <c r="W85" s="61"/>
      <c r="X85" s="61"/>
      <c r="Y85" s="120"/>
      <c r="Z85" s="67"/>
    </row>
    <row r="86" spans="1:26" s="44" customFormat="1" x14ac:dyDescent="0.25">
      <c r="A86" s="61"/>
      <c r="B86" s="62"/>
      <c r="C86" s="62"/>
      <c r="D86" s="62"/>
      <c r="E86" s="62"/>
      <c r="F86" s="62"/>
      <c r="G86" s="118"/>
      <c r="H86" s="119"/>
      <c r="I86" s="61"/>
      <c r="J86" s="61"/>
      <c r="K86" s="62"/>
      <c r="L86" s="62"/>
      <c r="M86" s="62"/>
      <c r="N86" s="62"/>
      <c r="O86" s="62"/>
      <c r="P86" s="118"/>
      <c r="Q86" s="65"/>
      <c r="R86" s="61"/>
      <c r="S86" s="61"/>
      <c r="T86" s="61"/>
      <c r="U86" s="61"/>
      <c r="V86" s="61"/>
      <c r="W86" s="61"/>
      <c r="X86" s="61"/>
      <c r="Y86" s="120"/>
      <c r="Z86" s="67"/>
    </row>
    <row r="87" spans="1:26" s="44" customFormat="1" x14ac:dyDescent="0.25">
      <c r="A87" s="61"/>
      <c r="B87" s="62"/>
      <c r="C87" s="62"/>
      <c r="D87" s="62"/>
      <c r="E87" s="62"/>
      <c r="F87" s="62"/>
      <c r="G87" s="118"/>
      <c r="H87" s="119"/>
      <c r="I87" s="61"/>
      <c r="J87" s="61"/>
      <c r="K87" s="62"/>
      <c r="L87" s="62"/>
      <c r="M87" s="62"/>
      <c r="N87" s="62"/>
      <c r="O87" s="62"/>
      <c r="P87" s="118"/>
      <c r="Q87" s="65"/>
      <c r="R87" s="61"/>
      <c r="S87" s="61"/>
      <c r="T87" s="61"/>
      <c r="U87" s="61"/>
      <c r="V87" s="61"/>
      <c r="W87" s="61"/>
      <c r="X87" s="61"/>
      <c r="Y87" s="120"/>
      <c r="Z87" s="67"/>
    </row>
    <row r="88" spans="1:26" s="44" customFormat="1" x14ac:dyDescent="0.25">
      <c r="A88" s="61"/>
      <c r="B88" s="62"/>
      <c r="C88" s="62"/>
      <c r="D88" s="62"/>
      <c r="E88" s="62"/>
      <c r="F88" s="62"/>
      <c r="G88" s="118"/>
      <c r="H88" s="119"/>
      <c r="I88" s="61"/>
      <c r="J88" s="61"/>
      <c r="K88" s="62"/>
      <c r="L88" s="62"/>
      <c r="M88" s="62"/>
      <c r="N88" s="62"/>
      <c r="O88" s="62"/>
      <c r="P88" s="118"/>
      <c r="Q88" s="65"/>
      <c r="R88" s="61"/>
      <c r="S88" s="61"/>
      <c r="T88" s="61"/>
      <c r="U88" s="61"/>
      <c r="V88" s="61"/>
      <c r="W88" s="61"/>
      <c r="X88" s="61"/>
      <c r="Y88" s="120"/>
      <c r="Z88" s="67"/>
    </row>
    <row r="89" spans="1:26" s="44" customFormat="1" x14ac:dyDescent="0.25">
      <c r="A89" s="61"/>
      <c r="B89" s="62"/>
      <c r="C89" s="62"/>
      <c r="D89" s="62"/>
      <c r="E89" s="62"/>
      <c r="F89" s="62"/>
      <c r="G89" s="118"/>
      <c r="H89" s="119"/>
      <c r="I89" s="61"/>
      <c r="J89" s="61"/>
      <c r="K89" s="62"/>
      <c r="L89" s="62"/>
      <c r="M89" s="62"/>
      <c r="N89" s="62"/>
      <c r="O89" s="62"/>
      <c r="P89" s="118"/>
      <c r="Q89" s="65"/>
      <c r="R89" s="61"/>
      <c r="S89" s="61"/>
      <c r="T89" s="61"/>
      <c r="U89" s="61"/>
      <c r="V89" s="61"/>
      <c r="W89" s="61"/>
      <c r="X89" s="61"/>
      <c r="Y89" s="120"/>
      <c r="Z89" s="67"/>
    </row>
    <row r="90" spans="1:26" s="44" customFormat="1" x14ac:dyDescent="0.25">
      <c r="A90" s="61"/>
      <c r="B90" s="62"/>
      <c r="C90" s="62"/>
      <c r="D90" s="62"/>
      <c r="E90" s="62"/>
      <c r="F90" s="62"/>
      <c r="G90" s="118"/>
      <c r="H90" s="119"/>
      <c r="I90" s="61"/>
      <c r="J90" s="61"/>
      <c r="K90" s="62"/>
      <c r="L90" s="62"/>
      <c r="M90" s="62"/>
      <c r="N90" s="62"/>
      <c r="O90" s="62"/>
      <c r="P90" s="118"/>
      <c r="Q90" s="65"/>
      <c r="R90" s="61"/>
      <c r="S90" s="61"/>
      <c r="T90" s="61"/>
      <c r="U90" s="61"/>
      <c r="V90" s="61"/>
      <c r="W90" s="61"/>
      <c r="X90" s="61"/>
      <c r="Y90" s="120"/>
      <c r="Z90" s="67"/>
    </row>
    <row r="91" spans="1:26" s="44" customFormat="1" x14ac:dyDescent="0.25">
      <c r="A91" s="61"/>
      <c r="B91" s="62"/>
      <c r="C91" s="62"/>
      <c r="D91" s="62"/>
      <c r="E91" s="62"/>
      <c r="F91" s="62"/>
      <c r="G91" s="118"/>
      <c r="H91" s="119"/>
      <c r="I91" s="61"/>
      <c r="J91" s="61"/>
      <c r="K91" s="62"/>
      <c r="L91" s="62"/>
      <c r="M91" s="62"/>
      <c r="N91" s="62"/>
      <c r="O91" s="62"/>
      <c r="P91" s="118"/>
      <c r="Q91" s="65"/>
      <c r="R91" s="61"/>
      <c r="S91" s="61"/>
      <c r="T91" s="61"/>
      <c r="U91" s="61"/>
      <c r="V91" s="61"/>
      <c r="W91" s="61"/>
      <c r="X91" s="61"/>
      <c r="Y91" s="120"/>
      <c r="Z91" s="67"/>
    </row>
    <row r="92" spans="1:26" s="44" customFormat="1" x14ac:dyDescent="0.25">
      <c r="A92" s="61"/>
      <c r="B92" s="62"/>
      <c r="C92" s="62"/>
      <c r="D92" s="62"/>
      <c r="E92" s="62"/>
      <c r="F92" s="62"/>
      <c r="G92" s="118"/>
      <c r="H92" s="119"/>
      <c r="I92" s="61"/>
      <c r="J92" s="61"/>
      <c r="K92" s="62"/>
      <c r="L92" s="62"/>
      <c r="M92" s="62"/>
      <c r="N92" s="62"/>
      <c r="O92" s="62"/>
      <c r="P92" s="118"/>
      <c r="Q92" s="65"/>
      <c r="R92" s="61"/>
      <c r="S92" s="61"/>
      <c r="T92" s="61"/>
      <c r="U92" s="61"/>
      <c r="V92" s="61"/>
      <c r="W92" s="61"/>
      <c r="X92" s="61"/>
      <c r="Y92" s="120"/>
      <c r="Z92" s="67"/>
    </row>
    <row r="93" spans="1:26" s="44" customFormat="1" x14ac:dyDescent="0.25">
      <c r="A93" s="61"/>
      <c r="B93" s="62"/>
      <c r="C93" s="62"/>
      <c r="D93" s="62"/>
      <c r="E93" s="62"/>
      <c r="F93" s="62"/>
      <c r="G93" s="118"/>
      <c r="H93" s="119"/>
      <c r="I93" s="61"/>
      <c r="J93" s="61"/>
      <c r="K93" s="62"/>
      <c r="L93" s="62"/>
      <c r="M93" s="62"/>
      <c r="N93" s="62"/>
      <c r="O93" s="62"/>
      <c r="P93" s="118"/>
      <c r="Q93" s="65"/>
      <c r="R93" s="61"/>
      <c r="S93" s="61"/>
      <c r="T93" s="61"/>
      <c r="U93" s="61"/>
      <c r="V93" s="61"/>
      <c r="W93" s="61"/>
      <c r="X93" s="61"/>
      <c r="Y93" s="120"/>
      <c r="Z93" s="67"/>
    </row>
    <row r="94" spans="1:26" s="44" customFormat="1" x14ac:dyDescent="0.25">
      <c r="A94" s="61"/>
      <c r="B94" s="62"/>
      <c r="C94" s="62"/>
      <c r="D94" s="62"/>
      <c r="E94" s="62"/>
      <c r="F94" s="62"/>
      <c r="G94" s="118"/>
      <c r="H94" s="119"/>
      <c r="I94" s="61"/>
      <c r="J94" s="61"/>
      <c r="K94" s="62"/>
      <c r="L94" s="62"/>
      <c r="M94" s="62"/>
      <c r="N94" s="62"/>
      <c r="O94" s="62"/>
      <c r="P94" s="118"/>
      <c r="Q94" s="65"/>
      <c r="R94" s="61"/>
      <c r="S94" s="61"/>
      <c r="T94" s="61"/>
      <c r="U94" s="61"/>
      <c r="V94" s="61"/>
      <c r="W94" s="61"/>
      <c r="X94" s="61"/>
      <c r="Y94" s="120"/>
      <c r="Z94" s="67"/>
    </row>
  </sheetData>
  <sortState xmlns:xlrd2="http://schemas.microsoft.com/office/spreadsheetml/2017/richdata2" ref="A19:H30">
    <sortCondition ref="G19:G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914F-E13D-4B7D-AC22-6D04FAFB68FF}">
  <dimension ref="A1:AA94"/>
  <sheetViews>
    <sheetView workbookViewId="0"/>
  </sheetViews>
  <sheetFormatPr defaultRowHeight="15" x14ac:dyDescent="0.25"/>
  <cols>
    <col min="1" max="1" width="9.140625" style="61"/>
    <col min="2" max="2" width="11" style="61" bestFit="1" customWidth="1"/>
    <col min="3" max="7" width="3.140625" style="62" customWidth="1"/>
    <col min="8" max="8" width="5.5703125" style="118" bestFit="1" customWidth="1"/>
    <col min="9" max="9" width="8.7109375" style="119" bestFit="1" customWidth="1"/>
    <col min="10" max="10" width="7.7109375" style="61" customWidth="1"/>
    <col min="11" max="11" width="11" style="61" customWidth="1"/>
    <col min="12" max="16" width="3.140625" style="62" customWidth="1"/>
    <col min="17" max="17" width="5.85546875" style="118" bestFit="1" customWidth="1"/>
    <col min="18" max="18" width="8.7109375" style="65" bestFit="1" customWidth="1"/>
    <col min="19" max="19" width="7.7109375" style="61" customWidth="1"/>
    <col min="20" max="20" width="11" style="61" customWidth="1"/>
    <col min="21" max="25" width="3.140625" style="61" customWidth="1"/>
    <col min="26" max="26" width="5.5703125" style="120" bestFit="1" customWidth="1"/>
    <col min="27" max="27" width="8.7109375" style="67" bestFit="1" customWidth="1"/>
    <col min="28" max="257" width="9.140625" style="61"/>
    <col min="258" max="258" width="11" style="61" bestFit="1" customWidth="1"/>
    <col min="259" max="263" width="3.140625" style="61" customWidth="1"/>
    <col min="264" max="264" width="5.5703125" style="61" bestFit="1" customWidth="1"/>
    <col min="265" max="265" width="8.7109375" style="61" bestFit="1" customWidth="1"/>
    <col min="266" max="266" width="7.7109375" style="61" customWidth="1"/>
    <col min="267" max="267" width="11" style="61" customWidth="1"/>
    <col min="268" max="272" width="3.140625" style="61" customWidth="1"/>
    <col min="273" max="273" width="5.85546875" style="61" bestFit="1" customWidth="1"/>
    <col min="274" max="274" width="8.7109375" style="61" bestFit="1" customWidth="1"/>
    <col min="275" max="275" width="7.7109375" style="61" customWidth="1"/>
    <col min="276" max="276" width="11" style="61" customWidth="1"/>
    <col min="277" max="281" width="3.140625" style="61" customWidth="1"/>
    <col min="282" max="282" width="5.5703125" style="61" bestFit="1" customWidth="1"/>
    <col min="283" max="283" width="8.7109375" style="61" bestFit="1" customWidth="1"/>
    <col min="284" max="513" width="9.140625" style="61"/>
    <col min="514" max="514" width="11" style="61" bestFit="1" customWidth="1"/>
    <col min="515" max="519" width="3.140625" style="61" customWidth="1"/>
    <col min="520" max="520" width="5.5703125" style="61" bestFit="1" customWidth="1"/>
    <col min="521" max="521" width="8.7109375" style="61" bestFit="1" customWidth="1"/>
    <col min="522" max="522" width="7.7109375" style="61" customWidth="1"/>
    <col min="523" max="523" width="11" style="61" customWidth="1"/>
    <col min="524" max="528" width="3.140625" style="61" customWidth="1"/>
    <col min="529" max="529" width="5.85546875" style="61" bestFit="1" customWidth="1"/>
    <col min="530" max="530" width="8.7109375" style="61" bestFit="1" customWidth="1"/>
    <col min="531" max="531" width="7.7109375" style="61" customWidth="1"/>
    <col min="532" max="532" width="11" style="61" customWidth="1"/>
    <col min="533" max="537" width="3.140625" style="61" customWidth="1"/>
    <col min="538" max="538" width="5.5703125" style="61" bestFit="1" customWidth="1"/>
    <col min="539" max="539" width="8.7109375" style="61" bestFit="1" customWidth="1"/>
    <col min="540" max="769" width="9.140625" style="61"/>
    <col min="770" max="770" width="11" style="61" bestFit="1" customWidth="1"/>
    <col min="771" max="775" width="3.140625" style="61" customWidth="1"/>
    <col min="776" max="776" width="5.5703125" style="61" bestFit="1" customWidth="1"/>
    <col min="777" max="777" width="8.7109375" style="61" bestFit="1" customWidth="1"/>
    <col min="778" max="778" width="7.7109375" style="61" customWidth="1"/>
    <col min="779" max="779" width="11" style="61" customWidth="1"/>
    <col min="780" max="784" width="3.140625" style="61" customWidth="1"/>
    <col min="785" max="785" width="5.85546875" style="61" bestFit="1" customWidth="1"/>
    <col min="786" max="786" width="8.7109375" style="61" bestFit="1" customWidth="1"/>
    <col min="787" max="787" width="7.7109375" style="61" customWidth="1"/>
    <col min="788" max="788" width="11" style="61" customWidth="1"/>
    <col min="789" max="793" width="3.140625" style="61" customWidth="1"/>
    <col min="794" max="794" width="5.5703125" style="61" bestFit="1" customWidth="1"/>
    <col min="795" max="795" width="8.7109375" style="61" bestFit="1" customWidth="1"/>
    <col min="796" max="1025" width="9.140625" style="61"/>
    <col min="1026" max="1026" width="11" style="61" bestFit="1" customWidth="1"/>
    <col min="1027" max="1031" width="3.140625" style="61" customWidth="1"/>
    <col min="1032" max="1032" width="5.5703125" style="61" bestFit="1" customWidth="1"/>
    <col min="1033" max="1033" width="8.7109375" style="61" bestFit="1" customWidth="1"/>
    <col min="1034" max="1034" width="7.7109375" style="61" customWidth="1"/>
    <col min="1035" max="1035" width="11" style="61" customWidth="1"/>
    <col min="1036" max="1040" width="3.140625" style="61" customWidth="1"/>
    <col min="1041" max="1041" width="5.85546875" style="61" bestFit="1" customWidth="1"/>
    <col min="1042" max="1042" width="8.7109375" style="61" bestFit="1" customWidth="1"/>
    <col min="1043" max="1043" width="7.7109375" style="61" customWidth="1"/>
    <col min="1044" max="1044" width="11" style="61" customWidth="1"/>
    <col min="1045" max="1049" width="3.140625" style="61" customWidth="1"/>
    <col min="1050" max="1050" width="5.5703125" style="61" bestFit="1" customWidth="1"/>
    <col min="1051" max="1051" width="8.7109375" style="61" bestFit="1" customWidth="1"/>
    <col min="1052" max="1281" width="9.140625" style="61"/>
    <col min="1282" max="1282" width="11" style="61" bestFit="1" customWidth="1"/>
    <col min="1283" max="1287" width="3.140625" style="61" customWidth="1"/>
    <col min="1288" max="1288" width="5.5703125" style="61" bestFit="1" customWidth="1"/>
    <col min="1289" max="1289" width="8.7109375" style="61" bestFit="1" customWidth="1"/>
    <col min="1290" max="1290" width="7.7109375" style="61" customWidth="1"/>
    <col min="1291" max="1291" width="11" style="61" customWidth="1"/>
    <col min="1292" max="1296" width="3.140625" style="61" customWidth="1"/>
    <col min="1297" max="1297" width="5.85546875" style="61" bestFit="1" customWidth="1"/>
    <col min="1298" max="1298" width="8.7109375" style="61" bestFit="1" customWidth="1"/>
    <col min="1299" max="1299" width="7.7109375" style="61" customWidth="1"/>
    <col min="1300" max="1300" width="11" style="61" customWidth="1"/>
    <col min="1301" max="1305" width="3.140625" style="61" customWidth="1"/>
    <col min="1306" max="1306" width="5.5703125" style="61" bestFit="1" customWidth="1"/>
    <col min="1307" max="1307" width="8.7109375" style="61" bestFit="1" customWidth="1"/>
    <col min="1308" max="1537" width="9.140625" style="61"/>
    <col min="1538" max="1538" width="11" style="61" bestFit="1" customWidth="1"/>
    <col min="1539" max="1543" width="3.140625" style="61" customWidth="1"/>
    <col min="1544" max="1544" width="5.5703125" style="61" bestFit="1" customWidth="1"/>
    <col min="1545" max="1545" width="8.7109375" style="61" bestFit="1" customWidth="1"/>
    <col min="1546" max="1546" width="7.7109375" style="61" customWidth="1"/>
    <col min="1547" max="1547" width="11" style="61" customWidth="1"/>
    <col min="1548" max="1552" width="3.140625" style="61" customWidth="1"/>
    <col min="1553" max="1553" width="5.85546875" style="61" bestFit="1" customWidth="1"/>
    <col min="1554" max="1554" width="8.7109375" style="61" bestFit="1" customWidth="1"/>
    <col min="1555" max="1555" width="7.7109375" style="61" customWidth="1"/>
    <col min="1556" max="1556" width="11" style="61" customWidth="1"/>
    <col min="1557" max="1561" width="3.140625" style="61" customWidth="1"/>
    <col min="1562" max="1562" width="5.5703125" style="61" bestFit="1" customWidth="1"/>
    <col min="1563" max="1563" width="8.7109375" style="61" bestFit="1" customWidth="1"/>
    <col min="1564" max="1793" width="9.140625" style="61"/>
    <col min="1794" max="1794" width="11" style="61" bestFit="1" customWidth="1"/>
    <col min="1795" max="1799" width="3.140625" style="61" customWidth="1"/>
    <col min="1800" max="1800" width="5.5703125" style="61" bestFit="1" customWidth="1"/>
    <col min="1801" max="1801" width="8.7109375" style="61" bestFit="1" customWidth="1"/>
    <col min="1802" max="1802" width="7.7109375" style="61" customWidth="1"/>
    <col min="1803" max="1803" width="11" style="61" customWidth="1"/>
    <col min="1804" max="1808" width="3.140625" style="61" customWidth="1"/>
    <col min="1809" max="1809" width="5.85546875" style="61" bestFit="1" customWidth="1"/>
    <col min="1810" max="1810" width="8.7109375" style="61" bestFit="1" customWidth="1"/>
    <col min="1811" max="1811" width="7.7109375" style="61" customWidth="1"/>
    <col min="1812" max="1812" width="11" style="61" customWidth="1"/>
    <col min="1813" max="1817" width="3.140625" style="61" customWidth="1"/>
    <col min="1818" max="1818" width="5.5703125" style="61" bestFit="1" customWidth="1"/>
    <col min="1819" max="1819" width="8.7109375" style="61" bestFit="1" customWidth="1"/>
    <col min="1820" max="2049" width="9.140625" style="61"/>
    <col min="2050" max="2050" width="11" style="61" bestFit="1" customWidth="1"/>
    <col min="2051" max="2055" width="3.140625" style="61" customWidth="1"/>
    <col min="2056" max="2056" width="5.5703125" style="61" bestFit="1" customWidth="1"/>
    <col min="2057" max="2057" width="8.7109375" style="61" bestFit="1" customWidth="1"/>
    <col min="2058" max="2058" width="7.7109375" style="61" customWidth="1"/>
    <col min="2059" max="2059" width="11" style="61" customWidth="1"/>
    <col min="2060" max="2064" width="3.140625" style="61" customWidth="1"/>
    <col min="2065" max="2065" width="5.85546875" style="61" bestFit="1" customWidth="1"/>
    <col min="2066" max="2066" width="8.7109375" style="61" bestFit="1" customWidth="1"/>
    <col min="2067" max="2067" width="7.7109375" style="61" customWidth="1"/>
    <col min="2068" max="2068" width="11" style="61" customWidth="1"/>
    <col min="2069" max="2073" width="3.140625" style="61" customWidth="1"/>
    <col min="2074" max="2074" width="5.5703125" style="61" bestFit="1" customWidth="1"/>
    <col min="2075" max="2075" width="8.7109375" style="61" bestFit="1" customWidth="1"/>
    <col min="2076" max="2305" width="9.140625" style="61"/>
    <col min="2306" max="2306" width="11" style="61" bestFit="1" customWidth="1"/>
    <col min="2307" max="2311" width="3.140625" style="61" customWidth="1"/>
    <col min="2312" max="2312" width="5.5703125" style="61" bestFit="1" customWidth="1"/>
    <col min="2313" max="2313" width="8.7109375" style="61" bestFit="1" customWidth="1"/>
    <col min="2314" max="2314" width="7.7109375" style="61" customWidth="1"/>
    <col min="2315" max="2315" width="11" style="61" customWidth="1"/>
    <col min="2316" max="2320" width="3.140625" style="61" customWidth="1"/>
    <col min="2321" max="2321" width="5.85546875" style="61" bestFit="1" customWidth="1"/>
    <col min="2322" max="2322" width="8.7109375" style="61" bestFit="1" customWidth="1"/>
    <col min="2323" max="2323" width="7.7109375" style="61" customWidth="1"/>
    <col min="2324" max="2324" width="11" style="61" customWidth="1"/>
    <col min="2325" max="2329" width="3.140625" style="61" customWidth="1"/>
    <col min="2330" max="2330" width="5.5703125" style="61" bestFit="1" customWidth="1"/>
    <col min="2331" max="2331" width="8.7109375" style="61" bestFit="1" customWidth="1"/>
    <col min="2332" max="2561" width="9.140625" style="61"/>
    <col min="2562" max="2562" width="11" style="61" bestFit="1" customWidth="1"/>
    <col min="2563" max="2567" width="3.140625" style="61" customWidth="1"/>
    <col min="2568" max="2568" width="5.5703125" style="61" bestFit="1" customWidth="1"/>
    <col min="2569" max="2569" width="8.7109375" style="61" bestFit="1" customWidth="1"/>
    <col min="2570" max="2570" width="7.7109375" style="61" customWidth="1"/>
    <col min="2571" max="2571" width="11" style="61" customWidth="1"/>
    <col min="2572" max="2576" width="3.140625" style="61" customWidth="1"/>
    <col min="2577" max="2577" width="5.85546875" style="61" bestFit="1" customWidth="1"/>
    <col min="2578" max="2578" width="8.7109375" style="61" bestFit="1" customWidth="1"/>
    <col min="2579" max="2579" width="7.7109375" style="61" customWidth="1"/>
    <col min="2580" max="2580" width="11" style="61" customWidth="1"/>
    <col min="2581" max="2585" width="3.140625" style="61" customWidth="1"/>
    <col min="2586" max="2586" width="5.5703125" style="61" bestFit="1" customWidth="1"/>
    <col min="2587" max="2587" width="8.7109375" style="61" bestFit="1" customWidth="1"/>
    <col min="2588" max="2817" width="9.140625" style="61"/>
    <col min="2818" max="2818" width="11" style="61" bestFit="1" customWidth="1"/>
    <col min="2819" max="2823" width="3.140625" style="61" customWidth="1"/>
    <col min="2824" max="2824" width="5.5703125" style="61" bestFit="1" customWidth="1"/>
    <col min="2825" max="2825" width="8.7109375" style="61" bestFit="1" customWidth="1"/>
    <col min="2826" max="2826" width="7.7109375" style="61" customWidth="1"/>
    <col min="2827" max="2827" width="11" style="61" customWidth="1"/>
    <col min="2828" max="2832" width="3.140625" style="61" customWidth="1"/>
    <col min="2833" max="2833" width="5.85546875" style="61" bestFit="1" customWidth="1"/>
    <col min="2834" max="2834" width="8.7109375" style="61" bestFit="1" customWidth="1"/>
    <col min="2835" max="2835" width="7.7109375" style="61" customWidth="1"/>
    <col min="2836" max="2836" width="11" style="61" customWidth="1"/>
    <col min="2837" max="2841" width="3.140625" style="61" customWidth="1"/>
    <col min="2842" max="2842" width="5.5703125" style="61" bestFit="1" customWidth="1"/>
    <col min="2843" max="2843" width="8.7109375" style="61" bestFit="1" customWidth="1"/>
    <col min="2844" max="3073" width="9.140625" style="61"/>
    <col min="3074" max="3074" width="11" style="61" bestFit="1" customWidth="1"/>
    <col min="3075" max="3079" width="3.140625" style="61" customWidth="1"/>
    <col min="3080" max="3080" width="5.5703125" style="61" bestFit="1" customWidth="1"/>
    <col min="3081" max="3081" width="8.7109375" style="61" bestFit="1" customWidth="1"/>
    <col min="3082" max="3082" width="7.7109375" style="61" customWidth="1"/>
    <col min="3083" max="3083" width="11" style="61" customWidth="1"/>
    <col min="3084" max="3088" width="3.140625" style="61" customWidth="1"/>
    <col min="3089" max="3089" width="5.85546875" style="61" bestFit="1" customWidth="1"/>
    <col min="3090" max="3090" width="8.7109375" style="61" bestFit="1" customWidth="1"/>
    <col min="3091" max="3091" width="7.7109375" style="61" customWidth="1"/>
    <col min="3092" max="3092" width="11" style="61" customWidth="1"/>
    <col min="3093" max="3097" width="3.140625" style="61" customWidth="1"/>
    <col min="3098" max="3098" width="5.5703125" style="61" bestFit="1" customWidth="1"/>
    <col min="3099" max="3099" width="8.7109375" style="61" bestFit="1" customWidth="1"/>
    <col min="3100" max="3329" width="9.140625" style="61"/>
    <col min="3330" max="3330" width="11" style="61" bestFit="1" customWidth="1"/>
    <col min="3331" max="3335" width="3.140625" style="61" customWidth="1"/>
    <col min="3336" max="3336" width="5.5703125" style="61" bestFit="1" customWidth="1"/>
    <col min="3337" max="3337" width="8.7109375" style="61" bestFit="1" customWidth="1"/>
    <col min="3338" max="3338" width="7.7109375" style="61" customWidth="1"/>
    <col min="3339" max="3339" width="11" style="61" customWidth="1"/>
    <col min="3340" max="3344" width="3.140625" style="61" customWidth="1"/>
    <col min="3345" max="3345" width="5.85546875" style="61" bestFit="1" customWidth="1"/>
    <col min="3346" max="3346" width="8.7109375" style="61" bestFit="1" customWidth="1"/>
    <col min="3347" max="3347" width="7.7109375" style="61" customWidth="1"/>
    <col min="3348" max="3348" width="11" style="61" customWidth="1"/>
    <col min="3349" max="3353" width="3.140625" style="61" customWidth="1"/>
    <col min="3354" max="3354" width="5.5703125" style="61" bestFit="1" customWidth="1"/>
    <col min="3355" max="3355" width="8.7109375" style="61" bestFit="1" customWidth="1"/>
    <col min="3356" max="3585" width="9.140625" style="61"/>
    <col min="3586" max="3586" width="11" style="61" bestFit="1" customWidth="1"/>
    <col min="3587" max="3591" width="3.140625" style="61" customWidth="1"/>
    <col min="3592" max="3592" width="5.5703125" style="61" bestFit="1" customWidth="1"/>
    <col min="3593" max="3593" width="8.7109375" style="61" bestFit="1" customWidth="1"/>
    <col min="3594" max="3594" width="7.7109375" style="61" customWidth="1"/>
    <col min="3595" max="3595" width="11" style="61" customWidth="1"/>
    <col min="3596" max="3600" width="3.140625" style="61" customWidth="1"/>
    <col min="3601" max="3601" width="5.85546875" style="61" bestFit="1" customWidth="1"/>
    <col min="3602" max="3602" width="8.7109375" style="61" bestFit="1" customWidth="1"/>
    <col min="3603" max="3603" width="7.7109375" style="61" customWidth="1"/>
    <col min="3604" max="3604" width="11" style="61" customWidth="1"/>
    <col min="3605" max="3609" width="3.140625" style="61" customWidth="1"/>
    <col min="3610" max="3610" width="5.5703125" style="61" bestFit="1" customWidth="1"/>
    <col min="3611" max="3611" width="8.7109375" style="61" bestFit="1" customWidth="1"/>
    <col min="3612" max="3841" width="9.140625" style="61"/>
    <col min="3842" max="3842" width="11" style="61" bestFit="1" customWidth="1"/>
    <col min="3843" max="3847" width="3.140625" style="61" customWidth="1"/>
    <col min="3848" max="3848" width="5.5703125" style="61" bestFit="1" customWidth="1"/>
    <col min="3849" max="3849" width="8.7109375" style="61" bestFit="1" customWidth="1"/>
    <col min="3850" max="3850" width="7.7109375" style="61" customWidth="1"/>
    <col min="3851" max="3851" width="11" style="61" customWidth="1"/>
    <col min="3852" max="3856" width="3.140625" style="61" customWidth="1"/>
    <col min="3857" max="3857" width="5.85546875" style="61" bestFit="1" customWidth="1"/>
    <col min="3858" max="3858" width="8.7109375" style="61" bestFit="1" customWidth="1"/>
    <col min="3859" max="3859" width="7.7109375" style="61" customWidth="1"/>
    <col min="3860" max="3860" width="11" style="61" customWidth="1"/>
    <col min="3861" max="3865" width="3.140625" style="61" customWidth="1"/>
    <col min="3866" max="3866" width="5.5703125" style="61" bestFit="1" customWidth="1"/>
    <col min="3867" max="3867" width="8.7109375" style="61" bestFit="1" customWidth="1"/>
    <col min="3868" max="4097" width="9.140625" style="61"/>
    <col min="4098" max="4098" width="11" style="61" bestFit="1" customWidth="1"/>
    <col min="4099" max="4103" width="3.140625" style="61" customWidth="1"/>
    <col min="4104" max="4104" width="5.5703125" style="61" bestFit="1" customWidth="1"/>
    <col min="4105" max="4105" width="8.7109375" style="61" bestFit="1" customWidth="1"/>
    <col min="4106" max="4106" width="7.7109375" style="61" customWidth="1"/>
    <col min="4107" max="4107" width="11" style="61" customWidth="1"/>
    <col min="4108" max="4112" width="3.140625" style="61" customWidth="1"/>
    <col min="4113" max="4113" width="5.85546875" style="61" bestFit="1" customWidth="1"/>
    <col min="4114" max="4114" width="8.7109375" style="61" bestFit="1" customWidth="1"/>
    <col min="4115" max="4115" width="7.7109375" style="61" customWidth="1"/>
    <col min="4116" max="4116" width="11" style="61" customWidth="1"/>
    <col min="4117" max="4121" width="3.140625" style="61" customWidth="1"/>
    <col min="4122" max="4122" width="5.5703125" style="61" bestFit="1" customWidth="1"/>
    <col min="4123" max="4123" width="8.7109375" style="61" bestFit="1" customWidth="1"/>
    <col min="4124" max="4353" width="9.140625" style="61"/>
    <col min="4354" max="4354" width="11" style="61" bestFit="1" customWidth="1"/>
    <col min="4355" max="4359" width="3.140625" style="61" customWidth="1"/>
    <col min="4360" max="4360" width="5.5703125" style="61" bestFit="1" customWidth="1"/>
    <col min="4361" max="4361" width="8.7109375" style="61" bestFit="1" customWidth="1"/>
    <col min="4362" max="4362" width="7.7109375" style="61" customWidth="1"/>
    <col min="4363" max="4363" width="11" style="61" customWidth="1"/>
    <col min="4364" max="4368" width="3.140625" style="61" customWidth="1"/>
    <col min="4369" max="4369" width="5.85546875" style="61" bestFit="1" customWidth="1"/>
    <col min="4370" max="4370" width="8.7109375" style="61" bestFit="1" customWidth="1"/>
    <col min="4371" max="4371" width="7.7109375" style="61" customWidth="1"/>
    <col min="4372" max="4372" width="11" style="61" customWidth="1"/>
    <col min="4373" max="4377" width="3.140625" style="61" customWidth="1"/>
    <col min="4378" max="4378" width="5.5703125" style="61" bestFit="1" customWidth="1"/>
    <col min="4379" max="4379" width="8.7109375" style="61" bestFit="1" customWidth="1"/>
    <col min="4380" max="4609" width="9.140625" style="61"/>
    <col min="4610" max="4610" width="11" style="61" bestFit="1" customWidth="1"/>
    <col min="4611" max="4615" width="3.140625" style="61" customWidth="1"/>
    <col min="4616" max="4616" width="5.5703125" style="61" bestFit="1" customWidth="1"/>
    <col min="4617" max="4617" width="8.7109375" style="61" bestFit="1" customWidth="1"/>
    <col min="4618" max="4618" width="7.7109375" style="61" customWidth="1"/>
    <col min="4619" max="4619" width="11" style="61" customWidth="1"/>
    <col min="4620" max="4624" width="3.140625" style="61" customWidth="1"/>
    <col min="4625" max="4625" width="5.85546875" style="61" bestFit="1" customWidth="1"/>
    <col min="4626" max="4626" width="8.7109375" style="61" bestFit="1" customWidth="1"/>
    <col min="4627" max="4627" width="7.7109375" style="61" customWidth="1"/>
    <col min="4628" max="4628" width="11" style="61" customWidth="1"/>
    <col min="4629" max="4633" width="3.140625" style="61" customWidth="1"/>
    <col min="4634" max="4634" width="5.5703125" style="61" bestFit="1" customWidth="1"/>
    <col min="4635" max="4635" width="8.7109375" style="61" bestFit="1" customWidth="1"/>
    <col min="4636" max="4865" width="9.140625" style="61"/>
    <col min="4866" max="4866" width="11" style="61" bestFit="1" customWidth="1"/>
    <col min="4867" max="4871" width="3.140625" style="61" customWidth="1"/>
    <col min="4872" max="4872" width="5.5703125" style="61" bestFit="1" customWidth="1"/>
    <col min="4873" max="4873" width="8.7109375" style="61" bestFit="1" customWidth="1"/>
    <col min="4874" max="4874" width="7.7109375" style="61" customWidth="1"/>
    <col min="4875" max="4875" width="11" style="61" customWidth="1"/>
    <col min="4876" max="4880" width="3.140625" style="61" customWidth="1"/>
    <col min="4881" max="4881" width="5.85546875" style="61" bestFit="1" customWidth="1"/>
    <col min="4882" max="4882" width="8.7109375" style="61" bestFit="1" customWidth="1"/>
    <col min="4883" max="4883" width="7.7109375" style="61" customWidth="1"/>
    <col min="4884" max="4884" width="11" style="61" customWidth="1"/>
    <col min="4885" max="4889" width="3.140625" style="61" customWidth="1"/>
    <col min="4890" max="4890" width="5.5703125" style="61" bestFit="1" customWidth="1"/>
    <col min="4891" max="4891" width="8.7109375" style="61" bestFit="1" customWidth="1"/>
    <col min="4892" max="5121" width="9.140625" style="61"/>
    <col min="5122" max="5122" width="11" style="61" bestFit="1" customWidth="1"/>
    <col min="5123" max="5127" width="3.140625" style="61" customWidth="1"/>
    <col min="5128" max="5128" width="5.5703125" style="61" bestFit="1" customWidth="1"/>
    <col min="5129" max="5129" width="8.7109375" style="61" bestFit="1" customWidth="1"/>
    <col min="5130" max="5130" width="7.7109375" style="61" customWidth="1"/>
    <col min="5131" max="5131" width="11" style="61" customWidth="1"/>
    <col min="5132" max="5136" width="3.140625" style="61" customWidth="1"/>
    <col min="5137" max="5137" width="5.85546875" style="61" bestFit="1" customWidth="1"/>
    <col min="5138" max="5138" width="8.7109375" style="61" bestFit="1" customWidth="1"/>
    <col min="5139" max="5139" width="7.7109375" style="61" customWidth="1"/>
    <col min="5140" max="5140" width="11" style="61" customWidth="1"/>
    <col min="5141" max="5145" width="3.140625" style="61" customWidth="1"/>
    <col min="5146" max="5146" width="5.5703125" style="61" bestFit="1" customWidth="1"/>
    <col min="5147" max="5147" width="8.7109375" style="61" bestFit="1" customWidth="1"/>
    <col min="5148" max="5377" width="9.140625" style="61"/>
    <col min="5378" max="5378" width="11" style="61" bestFit="1" customWidth="1"/>
    <col min="5379" max="5383" width="3.140625" style="61" customWidth="1"/>
    <col min="5384" max="5384" width="5.5703125" style="61" bestFit="1" customWidth="1"/>
    <col min="5385" max="5385" width="8.7109375" style="61" bestFit="1" customWidth="1"/>
    <col min="5386" max="5386" width="7.7109375" style="61" customWidth="1"/>
    <col min="5387" max="5387" width="11" style="61" customWidth="1"/>
    <col min="5388" max="5392" width="3.140625" style="61" customWidth="1"/>
    <col min="5393" max="5393" width="5.85546875" style="61" bestFit="1" customWidth="1"/>
    <col min="5394" max="5394" width="8.7109375" style="61" bestFit="1" customWidth="1"/>
    <col min="5395" max="5395" width="7.7109375" style="61" customWidth="1"/>
    <col min="5396" max="5396" width="11" style="61" customWidth="1"/>
    <col min="5397" max="5401" width="3.140625" style="61" customWidth="1"/>
    <col min="5402" max="5402" width="5.5703125" style="61" bestFit="1" customWidth="1"/>
    <col min="5403" max="5403" width="8.7109375" style="61" bestFit="1" customWidth="1"/>
    <col min="5404" max="5633" width="9.140625" style="61"/>
    <col min="5634" max="5634" width="11" style="61" bestFit="1" customWidth="1"/>
    <col min="5635" max="5639" width="3.140625" style="61" customWidth="1"/>
    <col min="5640" max="5640" width="5.5703125" style="61" bestFit="1" customWidth="1"/>
    <col min="5641" max="5641" width="8.7109375" style="61" bestFit="1" customWidth="1"/>
    <col min="5642" max="5642" width="7.7109375" style="61" customWidth="1"/>
    <col min="5643" max="5643" width="11" style="61" customWidth="1"/>
    <col min="5644" max="5648" width="3.140625" style="61" customWidth="1"/>
    <col min="5649" max="5649" width="5.85546875" style="61" bestFit="1" customWidth="1"/>
    <col min="5650" max="5650" width="8.7109375" style="61" bestFit="1" customWidth="1"/>
    <col min="5651" max="5651" width="7.7109375" style="61" customWidth="1"/>
    <col min="5652" max="5652" width="11" style="61" customWidth="1"/>
    <col min="5653" max="5657" width="3.140625" style="61" customWidth="1"/>
    <col min="5658" max="5658" width="5.5703125" style="61" bestFit="1" customWidth="1"/>
    <col min="5659" max="5659" width="8.7109375" style="61" bestFit="1" customWidth="1"/>
    <col min="5660" max="5889" width="9.140625" style="61"/>
    <col min="5890" max="5890" width="11" style="61" bestFit="1" customWidth="1"/>
    <col min="5891" max="5895" width="3.140625" style="61" customWidth="1"/>
    <col min="5896" max="5896" width="5.5703125" style="61" bestFit="1" customWidth="1"/>
    <col min="5897" max="5897" width="8.7109375" style="61" bestFit="1" customWidth="1"/>
    <col min="5898" max="5898" width="7.7109375" style="61" customWidth="1"/>
    <col min="5899" max="5899" width="11" style="61" customWidth="1"/>
    <col min="5900" max="5904" width="3.140625" style="61" customWidth="1"/>
    <col min="5905" max="5905" width="5.85546875" style="61" bestFit="1" customWidth="1"/>
    <col min="5906" max="5906" width="8.7109375" style="61" bestFit="1" customWidth="1"/>
    <col min="5907" max="5907" width="7.7109375" style="61" customWidth="1"/>
    <col min="5908" max="5908" width="11" style="61" customWidth="1"/>
    <col min="5909" max="5913" width="3.140625" style="61" customWidth="1"/>
    <col min="5914" max="5914" width="5.5703125" style="61" bestFit="1" customWidth="1"/>
    <col min="5915" max="5915" width="8.7109375" style="61" bestFit="1" customWidth="1"/>
    <col min="5916" max="6145" width="9.140625" style="61"/>
    <col min="6146" max="6146" width="11" style="61" bestFit="1" customWidth="1"/>
    <col min="6147" max="6151" width="3.140625" style="61" customWidth="1"/>
    <col min="6152" max="6152" width="5.5703125" style="61" bestFit="1" customWidth="1"/>
    <col min="6153" max="6153" width="8.7109375" style="61" bestFit="1" customWidth="1"/>
    <col min="6154" max="6154" width="7.7109375" style="61" customWidth="1"/>
    <col min="6155" max="6155" width="11" style="61" customWidth="1"/>
    <col min="6156" max="6160" width="3.140625" style="61" customWidth="1"/>
    <col min="6161" max="6161" width="5.85546875" style="61" bestFit="1" customWidth="1"/>
    <col min="6162" max="6162" width="8.7109375" style="61" bestFit="1" customWidth="1"/>
    <col min="6163" max="6163" width="7.7109375" style="61" customWidth="1"/>
    <col min="6164" max="6164" width="11" style="61" customWidth="1"/>
    <col min="6165" max="6169" width="3.140625" style="61" customWidth="1"/>
    <col min="6170" max="6170" width="5.5703125" style="61" bestFit="1" customWidth="1"/>
    <col min="6171" max="6171" width="8.7109375" style="61" bestFit="1" customWidth="1"/>
    <col min="6172" max="6401" width="9.140625" style="61"/>
    <col min="6402" max="6402" width="11" style="61" bestFit="1" customWidth="1"/>
    <col min="6403" max="6407" width="3.140625" style="61" customWidth="1"/>
    <col min="6408" max="6408" width="5.5703125" style="61" bestFit="1" customWidth="1"/>
    <col min="6409" max="6409" width="8.7109375" style="61" bestFit="1" customWidth="1"/>
    <col min="6410" max="6410" width="7.7109375" style="61" customWidth="1"/>
    <col min="6411" max="6411" width="11" style="61" customWidth="1"/>
    <col min="6412" max="6416" width="3.140625" style="61" customWidth="1"/>
    <col min="6417" max="6417" width="5.85546875" style="61" bestFit="1" customWidth="1"/>
    <col min="6418" max="6418" width="8.7109375" style="61" bestFit="1" customWidth="1"/>
    <col min="6419" max="6419" width="7.7109375" style="61" customWidth="1"/>
    <col min="6420" max="6420" width="11" style="61" customWidth="1"/>
    <col min="6421" max="6425" width="3.140625" style="61" customWidth="1"/>
    <col min="6426" max="6426" width="5.5703125" style="61" bestFit="1" customWidth="1"/>
    <col min="6427" max="6427" width="8.7109375" style="61" bestFit="1" customWidth="1"/>
    <col min="6428" max="6657" width="9.140625" style="61"/>
    <col min="6658" max="6658" width="11" style="61" bestFit="1" customWidth="1"/>
    <col min="6659" max="6663" width="3.140625" style="61" customWidth="1"/>
    <col min="6664" max="6664" width="5.5703125" style="61" bestFit="1" customWidth="1"/>
    <col min="6665" max="6665" width="8.7109375" style="61" bestFit="1" customWidth="1"/>
    <col min="6666" max="6666" width="7.7109375" style="61" customWidth="1"/>
    <col min="6667" max="6667" width="11" style="61" customWidth="1"/>
    <col min="6668" max="6672" width="3.140625" style="61" customWidth="1"/>
    <col min="6673" max="6673" width="5.85546875" style="61" bestFit="1" customWidth="1"/>
    <col min="6674" max="6674" width="8.7109375" style="61" bestFit="1" customWidth="1"/>
    <col min="6675" max="6675" width="7.7109375" style="61" customWidth="1"/>
    <col min="6676" max="6676" width="11" style="61" customWidth="1"/>
    <col min="6677" max="6681" width="3.140625" style="61" customWidth="1"/>
    <col min="6682" max="6682" width="5.5703125" style="61" bestFit="1" customWidth="1"/>
    <col min="6683" max="6683" width="8.7109375" style="61" bestFit="1" customWidth="1"/>
    <col min="6684" max="6913" width="9.140625" style="61"/>
    <col min="6914" max="6914" width="11" style="61" bestFit="1" customWidth="1"/>
    <col min="6915" max="6919" width="3.140625" style="61" customWidth="1"/>
    <col min="6920" max="6920" width="5.5703125" style="61" bestFit="1" customWidth="1"/>
    <col min="6921" max="6921" width="8.7109375" style="61" bestFit="1" customWidth="1"/>
    <col min="6922" max="6922" width="7.7109375" style="61" customWidth="1"/>
    <col min="6923" max="6923" width="11" style="61" customWidth="1"/>
    <col min="6924" max="6928" width="3.140625" style="61" customWidth="1"/>
    <col min="6929" max="6929" width="5.85546875" style="61" bestFit="1" customWidth="1"/>
    <col min="6930" max="6930" width="8.7109375" style="61" bestFit="1" customWidth="1"/>
    <col min="6931" max="6931" width="7.7109375" style="61" customWidth="1"/>
    <col min="6932" max="6932" width="11" style="61" customWidth="1"/>
    <col min="6933" max="6937" width="3.140625" style="61" customWidth="1"/>
    <col min="6938" max="6938" width="5.5703125" style="61" bestFit="1" customWidth="1"/>
    <col min="6939" max="6939" width="8.7109375" style="61" bestFit="1" customWidth="1"/>
    <col min="6940" max="7169" width="9.140625" style="61"/>
    <col min="7170" max="7170" width="11" style="61" bestFit="1" customWidth="1"/>
    <col min="7171" max="7175" width="3.140625" style="61" customWidth="1"/>
    <col min="7176" max="7176" width="5.5703125" style="61" bestFit="1" customWidth="1"/>
    <col min="7177" max="7177" width="8.7109375" style="61" bestFit="1" customWidth="1"/>
    <col min="7178" max="7178" width="7.7109375" style="61" customWidth="1"/>
    <col min="7179" max="7179" width="11" style="61" customWidth="1"/>
    <col min="7180" max="7184" width="3.140625" style="61" customWidth="1"/>
    <col min="7185" max="7185" width="5.85546875" style="61" bestFit="1" customWidth="1"/>
    <col min="7186" max="7186" width="8.7109375" style="61" bestFit="1" customWidth="1"/>
    <col min="7187" max="7187" width="7.7109375" style="61" customWidth="1"/>
    <col min="7188" max="7188" width="11" style="61" customWidth="1"/>
    <col min="7189" max="7193" width="3.140625" style="61" customWidth="1"/>
    <col min="7194" max="7194" width="5.5703125" style="61" bestFit="1" customWidth="1"/>
    <col min="7195" max="7195" width="8.7109375" style="61" bestFit="1" customWidth="1"/>
    <col min="7196" max="7425" width="9.140625" style="61"/>
    <col min="7426" max="7426" width="11" style="61" bestFit="1" customWidth="1"/>
    <col min="7427" max="7431" width="3.140625" style="61" customWidth="1"/>
    <col min="7432" max="7432" width="5.5703125" style="61" bestFit="1" customWidth="1"/>
    <col min="7433" max="7433" width="8.7109375" style="61" bestFit="1" customWidth="1"/>
    <col min="7434" max="7434" width="7.7109375" style="61" customWidth="1"/>
    <col min="7435" max="7435" width="11" style="61" customWidth="1"/>
    <col min="7436" max="7440" width="3.140625" style="61" customWidth="1"/>
    <col min="7441" max="7441" width="5.85546875" style="61" bestFit="1" customWidth="1"/>
    <col min="7442" max="7442" width="8.7109375" style="61" bestFit="1" customWidth="1"/>
    <col min="7443" max="7443" width="7.7109375" style="61" customWidth="1"/>
    <col min="7444" max="7444" width="11" style="61" customWidth="1"/>
    <col min="7445" max="7449" width="3.140625" style="61" customWidth="1"/>
    <col min="7450" max="7450" width="5.5703125" style="61" bestFit="1" customWidth="1"/>
    <col min="7451" max="7451" width="8.7109375" style="61" bestFit="1" customWidth="1"/>
    <col min="7452" max="7681" width="9.140625" style="61"/>
    <col min="7682" max="7682" width="11" style="61" bestFit="1" customWidth="1"/>
    <col min="7683" max="7687" width="3.140625" style="61" customWidth="1"/>
    <col min="7688" max="7688" width="5.5703125" style="61" bestFit="1" customWidth="1"/>
    <col min="7689" max="7689" width="8.7109375" style="61" bestFit="1" customWidth="1"/>
    <col min="7690" max="7690" width="7.7109375" style="61" customWidth="1"/>
    <col min="7691" max="7691" width="11" style="61" customWidth="1"/>
    <col min="7692" max="7696" width="3.140625" style="61" customWidth="1"/>
    <col min="7697" max="7697" width="5.85546875" style="61" bestFit="1" customWidth="1"/>
    <col min="7698" max="7698" width="8.7109375" style="61" bestFit="1" customWidth="1"/>
    <col min="7699" max="7699" width="7.7109375" style="61" customWidth="1"/>
    <col min="7700" max="7700" width="11" style="61" customWidth="1"/>
    <col min="7701" max="7705" width="3.140625" style="61" customWidth="1"/>
    <col min="7706" max="7706" width="5.5703125" style="61" bestFit="1" customWidth="1"/>
    <col min="7707" max="7707" width="8.7109375" style="61" bestFit="1" customWidth="1"/>
    <col min="7708" max="7937" width="9.140625" style="61"/>
    <col min="7938" max="7938" width="11" style="61" bestFit="1" customWidth="1"/>
    <col min="7939" max="7943" width="3.140625" style="61" customWidth="1"/>
    <col min="7944" max="7944" width="5.5703125" style="61" bestFit="1" customWidth="1"/>
    <col min="7945" max="7945" width="8.7109375" style="61" bestFit="1" customWidth="1"/>
    <col min="7946" max="7946" width="7.7109375" style="61" customWidth="1"/>
    <col min="7947" max="7947" width="11" style="61" customWidth="1"/>
    <col min="7948" max="7952" width="3.140625" style="61" customWidth="1"/>
    <col min="7953" max="7953" width="5.85546875" style="61" bestFit="1" customWidth="1"/>
    <col min="7954" max="7954" width="8.7109375" style="61" bestFit="1" customWidth="1"/>
    <col min="7955" max="7955" width="7.7109375" style="61" customWidth="1"/>
    <col min="7956" max="7956" width="11" style="61" customWidth="1"/>
    <col min="7957" max="7961" width="3.140625" style="61" customWidth="1"/>
    <col min="7962" max="7962" width="5.5703125" style="61" bestFit="1" customWidth="1"/>
    <col min="7963" max="7963" width="8.7109375" style="61" bestFit="1" customWidth="1"/>
    <col min="7964" max="8193" width="9.140625" style="61"/>
    <col min="8194" max="8194" width="11" style="61" bestFit="1" customWidth="1"/>
    <col min="8195" max="8199" width="3.140625" style="61" customWidth="1"/>
    <col min="8200" max="8200" width="5.5703125" style="61" bestFit="1" customWidth="1"/>
    <col min="8201" max="8201" width="8.7109375" style="61" bestFit="1" customWidth="1"/>
    <col min="8202" max="8202" width="7.7109375" style="61" customWidth="1"/>
    <col min="8203" max="8203" width="11" style="61" customWidth="1"/>
    <col min="8204" max="8208" width="3.140625" style="61" customWidth="1"/>
    <col min="8209" max="8209" width="5.85546875" style="61" bestFit="1" customWidth="1"/>
    <col min="8210" max="8210" width="8.7109375" style="61" bestFit="1" customWidth="1"/>
    <col min="8211" max="8211" width="7.7109375" style="61" customWidth="1"/>
    <col min="8212" max="8212" width="11" style="61" customWidth="1"/>
    <col min="8213" max="8217" width="3.140625" style="61" customWidth="1"/>
    <col min="8218" max="8218" width="5.5703125" style="61" bestFit="1" customWidth="1"/>
    <col min="8219" max="8219" width="8.7109375" style="61" bestFit="1" customWidth="1"/>
    <col min="8220" max="8449" width="9.140625" style="61"/>
    <col min="8450" max="8450" width="11" style="61" bestFit="1" customWidth="1"/>
    <col min="8451" max="8455" width="3.140625" style="61" customWidth="1"/>
    <col min="8456" max="8456" width="5.5703125" style="61" bestFit="1" customWidth="1"/>
    <col min="8457" max="8457" width="8.7109375" style="61" bestFit="1" customWidth="1"/>
    <col min="8458" max="8458" width="7.7109375" style="61" customWidth="1"/>
    <col min="8459" max="8459" width="11" style="61" customWidth="1"/>
    <col min="8460" max="8464" width="3.140625" style="61" customWidth="1"/>
    <col min="8465" max="8465" width="5.85546875" style="61" bestFit="1" customWidth="1"/>
    <col min="8466" max="8466" width="8.7109375" style="61" bestFit="1" customWidth="1"/>
    <col min="8467" max="8467" width="7.7109375" style="61" customWidth="1"/>
    <col min="8468" max="8468" width="11" style="61" customWidth="1"/>
    <col min="8469" max="8473" width="3.140625" style="61" customWidth="1"/>
    <col min="8474" max="8474" width="5.5703125" style="61" bestFit="1" customWidth="1"/>
    <col min="8475" max="8475" width="8.7109375" style="61" bestFit="1" customWidth="1"/>
    <col min="8476" max="8705" width="9.140625" style="61"/>
    <col min="8706" max="8706" width="11" style="61" bestFit="1" customWidth="1"/>
    <col min="8707" max="8711" width="3.140625" style="61" customWidth="1"/>
    <col min="8712" max="8712" width="5.5703125" style="61" bestFit="1" customWidth="1"/>
    <col min="8713" max="8713" width="8.7109375" style="61" bestFit="1" customWidth="1"/>
    <col min="8714" max="8714" width="7.7109375" style="61" customWidth="1"/>
    <col min="8715" max="8715" width="11" style="61" customWidth="1"/>
    <col min="8716" max="8720" width="3.140625" style="61" customWidth="1"/>
    <col min="8721" max="8721" width="5.85546875" style="61" bestFit="1" customWidth="1"/>
    <col min="8722" max="8722" width="8.7109375" style="61" bestFit="1" customWidth="1"/>
    <col min="8723" max="8723" width="7.7109375" style="61" customWidth="1"/>
    <col min="8724" max="8724" width="11" style="61" customWidth="1"/>
    <col min="8725" max="8729" width="3.140625" style="61" customWidth="1"/>
    <col min="8730" max="8730" width="5.5703125" style="61" bestFit="1" customWidth="1"/>
    <col min="8731" max="8731" width="8.7109375" style="61" bestFit="1" customWidth="1"/>
    <col min="8732" max="8961" width="9.140625" style="61"/>
    <col min="8962" max="8962" width="11" style="61" bestFit="1" customWidth="1"/>
    <col min="8963" max="8967" width="3.140625" style="61" customWidth="1"/>
    <col min="8968" max="8968" width="5.5703125" style="61" bestFit="1" customWidth="1"/>
    <col min="8969" max="8969" width="8.7109375" style="61" bestFit="1" customWidth="1"/>
    <col min="8970" max="8970" width="7.7109375" style="61" customWidth="1"/>
    <col min="8971" max="8971" width="11" style="61" customWidth="1"/>
    <col min="8972" max="8976" width="3.140625" style="61" customWidth="1"/>
    <col min="8977" max="8977" width="5.85546875" style="61" bestFit="1" customWidth="1"/>
    <col min="8978" max="8978" width="8.7109375" style="61" bestFit="1" customWidth="1"/>
    <col min="8979" max="8979" width="7.7109375" style="61" customWidth="1"/>
    <col min="8980" max="8980" width="11" style="61" customWidth="1"/>
    <col min="8981" max="8985" width="3.140625" style="61" customWidth="1"/>
    <col min="8986" max="8986" width="5.5703125" style="61" bestFit="1" customWidth="1"/>
    <col min="8987" max="8987" width="8.7109375" style="61" bestFit="1" customWidth="1"/>
    <col min="8988" max="9217" width="9.140625" style="61"/>
    <col min="9218" max="9218" width="11" style="61" bestFit="1" customWidth="1"/>
    <col min="9219" max="9223" width="3.140625" style="61" customWidth="1"/>
    <col min="9224" max="9224" width="5.5703125" style="61" bestFit="1" customWidth="1"/>
    <col min="9225" max="9225" width="8.7109375" style="61" bestFit="1" customWidth="1"/>
    <col min="9226" max="9226" width="7.7109375" style="61" customWidth="1"/>
    <col min="9227" max="9227" width="11" style="61" customWidth="1"/>
    <col min="9228" max="9232" width="3.140625" style="61" customWidth="1"/>
    <col min="9233" max="9233" width="5.85546875" style="61" bestFit="1" customWidth="1"/>
    <col min="9234" max="9234" width="8.7109375" style="61" bestFit="1" customWidth="1"/>
    <col min="9235" max="9235" width="7.7109375" style="61" customWidth="1"/>
    <col min="9236" max="9236" width="11" style="61" customWidth="1"/>
    <col min="9237" max="9241" width="3.140625" style="61" customWidth="1"/>
    <col min="9242" max="9242" width="5.5703125" style="61" bestFit="1" customWidth="1"/>
    <col min="9243" max="9243" width="8.7109375" style="61" bestFit="1" customWidth="1"/>
    <col min="9244" max="9473" width="9.140625" style="61"/>
    <col min="9474" max="9474" width="11" style="61" bestFit="1" customWidth="1"/>
    <col min="9475" max="9479" width="3.140625" style="61" customWidth="1"/>
    <col min="9480" max="9480" width="5.5703125" style="61" bestFit="1" customWidth="1"/>
    <col min="9481" max="9481" width="8.7109375" style="61" bestFit="1" customWidth="1"/>
    <col min="9482" max="9482" width="7.7109375" style="61" customWidth="1"/>
    <col min="9483" max="9483" width="11" style="61" customWidth="1"/>
    <col min="9484" max="9488" width="3.140625" style="61" customWidth="1"/>
    <col min="9489" max="9489" width="5.85546875" style="61" bestFit="1" customWidth="1"/>
    <col min="9490" max="9490" width="8.7109375" style="61" bestFit="1" customWidth="1"/>
    <col min="9491" max="9491" width="7.7109375" style="61" customWidth="1"/>
    <col min="9492" max="9492" width="11" style="61" customWidth="1"/>
    <col min="9493" max="9497" width="3.140625" style="61" customWidth="1"/>
    <col min="9498" max="9498" width="5.5703125" style="61" bestFit="1" customWidth="1"/>
    <col min="9499" max="9499" width="8.7109375" style="61" bestFit="1" customWidth="1"/>
    <col min="9500" max="9729" width="9.140625" style="61"/>
    <col min="9730" max="9730" width="11" style="61" bestFit="1" customWidth="1"/>
    <col min="9731" max="9735" width="3.140625" style="61" customWidth="1"/>
    <col min="9736" max="9736" width="5.5703125" style="61" bestFit="1" customWidth="1"/>
    <col min="9737" max="9737" width="8.7109375" style="61" bestFit="1" customWidth="1"/>
    <col min="9738" max="9738" width="7.7109375" style="61" customWidth="1"/>
    <col min="9739" max="9739" width="11" style="61" customWidth="1"/>
    <col min="9740" max="9744" width="3.140625" style="61" customWidth="1"/>
    <col min="9745" max="9745" width="5.85546875" style="61" bestFit="1" customWidth="1"/>
    <col min="9746" max="9746" width="8.7109375" style="61" bestFit="1" customWidth="1"/>
    <col min="9747" max="9747" width="7.7109375" style="61" customWidth="1"/>
    <col min="9748" max="9748" width="11" style="61" customWidth="1"/>
    <col min="9749" max="9753" width="3.140625" style="61" customWidth="1"/>
    <col min="9754" max="9754" width="5.5703125" style="61" bestFit="1" customWidth="1"/>
    <col min="9755" max="9755" width="8.7109375" style="61" bestFit="1" customWidth="1"/>
    <col min="9756" max="9985" width="9.140625" style="61"/>
    <col min="9986" max="9986" width="11" style="61" bestFit="1" customWidth="1"/>
    <col min="9987" max="9991" width="3.140625" style="61" customWidth="1"/>
    <col min="9992" max="9992" width="5.5703125" style="61" bestFit="1" customWidth="1"/>
    <col min="9993" max="9993" width="8.7109375" style="61" bestFit="1" customWidth="1"/>
    <col min="9994" max="9994" width="7.7109375" style="61" customWidth="1"/>
    <col min="9995" max="9995" width="11" style="61" customWidth="1"/>
    <col min="9996" max="10000" width="3.140625" style="61" customWidth="1"/>
    <col min="10001" max="10001" width="5.85546875" style="61" bestFit="1" customWidth="1"/>
    <col min="10002" max="10002" width="8.7109375" style="61" bestFit="1" customWidth="1"/>
    <col min="10003" max="10003" width="7.7109375" style="61" customWidth="1"/>
    <col min="10004" max="10004" width="11" style="61" customWidth="1"/>
    <col min="10005" max="10009" width="3.140625" style="61" customWidth="1"/>
    <col min="10010" max="10010" width="5.5703125" style="61" bestFit="1" customWidth="1"/>
    <col min="10011" max="10011" width="8.7109375" style="61" bestFit="1" customWidth="1"/>
    <col min="10012" max="10241" width="9.140625" style="61"/>
    <col min="10242" max="10242" width="11" style="61" bestFit="1" customWidth="1"/>
    <col min="10243" max="10247" width="3.140625" style="61" customWidth="1"/>
    <col min="10248" max="10248" width="5.5703125" style="61" bestFit="1" customWidth="1"/>
    <col min="10249" max="10249" width="8.7109375" style="61" bestFit="1" customWidth="1"/>
    <col min="10250" max="10250" width="7.7109375" style="61" customWidth="1"/>
    <col min="10251" max="10251" width="11" style="61" customWidth="1"/>
    <col min="10252" max="10256" width="3.140625" style="61" customWidth="1"/>
    <col min="10257" max="10257" width="5.85546875" style="61" bestFit="1" customWidth="1"/>
    <col min="10258" max="10258" width="8.7109375" style="61" bestFit="1" customWidth="1"/>
    <col min="10259" max="10259" width="7.7109375" style="61" customWidth="1"/>
    <col min="10260" max="10260" width="11" style="61" customWidth="1"/>
    <col min="10261" max="10265" width="3.140625" style="61" customWidth="1"/>
    <col min="10266" max="10266" width="5.5703125" style="61" bestFit="1" customWidth="1"/>
    <col min="10267" max="10267" width="8.7109375" style="61" bestFit="1" customWidth="1"/>
    <col min="10268" max="10497" width="9.140625" style="61"/>
    <col min="10498" max="10498" width="11" style="61" bestFit="1" customWidth="1"/>
    <col min="10499" max="10503" width="3.140625" style="61" customWidth="1"/>
    <col min="10504" max="10504" width="5.5703125" style="61" bestFit="1" customWidth="1"/>
    <col min="10505" max="10505" width="8.7109375" style="61" bestFit="1" customWidth="1"/>
    <col min="10506" max="10506" width="7.7109375" style="61" customWidth="1"/>
    <col min="10507" max="10507" width="11" style="61" customWidth="1"/>
    <col min="10508" max="10512" width="3.140625" style="61" customWidth="1"/>
    <col min="10513" max="10513" width="5.85546875" style="61" bestFit="1" customWidth="1"/>
    <col min="10514" max="10514" width="8.7109375" style="61" bestFit="1" customWidth="1"/>
    <col min="10515" max="10515" width="7.7109375" style="61" customWidth="1"/>
    <col min="10516" max="10516" width="11" style="61" customWidth="1"/>
    <col min="10517" max="10521" width="3.140625" style="61" customWidth="1"/>
    <col min="10522" max="10522" width="5.5703125" style="61" bestFit="1" customWidth="1"/>
    <col min="10523" max="10523" width="8.7109375" style="61" bestFit="1" customWidth="1"/>
    <col min="10524" max="10753" width="9.140625" style="61"/>
    <col min="10754" max="10754" width="11" style="61" bestFit="1" customWidth="1"/>
    <col min="10755" max="10759" width="3.140625" style="61" customWidth="1"/>
    <col min="10760" max="10760" width="5.5703125" style="61" bestFit="1" customWidth="1"/>
    <col min="10761" max="10761" width="8.7109375" style="61" bestFit="1" customWidth="1"/>
    <col min="10762" max="10762" width="7.7109375" style="61" customWidth="1"/>
    <col min="10763" max="10763" width="11" style="61" customWidth="1"/>
    <col min="10764" max="10768" width="3.140625" style="61" customWidth="1"/>
    <col min="10769" max="10769" width="5.85546875" style="61" bestFit="1" customWidth="1"/>
    <col min="10770" max="10770" width="8.7109375" style="61" bestFit="1" customWidth="1"/>
    <col min="10771" max="10771" width="7.7109375" style="61" customWidth="1"/>
    <col min="10772" max="10772" width="11" style="61" customWidth="1"/>
    <col min="10773" max="10777" width="3.140625" style="61" customWidth="1"/>
    <col min="10778" max="10778" width="5.5703125" style="61" bestFit="1" customWidth="1"/>
    <col min="10779" max="10779" width="8.7109375" style="61" bestFit="1" customWidth="1"/>
    <col min="10780" max="11009" width="9.140625" style="61"/>
    <col min="11010" max="11010" width="11" style="61" bestFit="1" customWidth="1"/>
    <col min="11011" max="11015" width="3.140625" style="61" customWidth="1"/>
    <col min="11016" max="11016" width="5.5703125" style="61" bestFit="1" customWidth="1"/>
    <col min="11017" max="11017" width="8.7109375" style="61" bestFit="1" customWidth="1"/>
    <col min="11018" max="11018" width="7.7109375" style="61" customWidth="1"/>
    <col min="11019" max="11019" width="11" style="61" customWidth="1"/>
    <col min="11020" max="11024" width="3.140625" style="61" customWidth="1"/>
    <col min="11025" max="11025" width="5.85546875" style="61" bestFit="1" customWidth="1"/>
    <col min="11026" max="11026" width="8.7109375" style="61" bestFit="1" customWidth="1"/>
    <col min="11027" max="11027" width="7.7109375" style="61" customWidth="1"/>
    <col min="11028" max="11028" width="11" style="61" customWidth="1"/>
    <col min="11029" max="11033" width="3.140625" style="61" customWidth="1"/>
    <col min="11034" max="11034" width="5.5703125" style="61" bestFit="1" customWidth="1"/>
    <col min="11035" max="11035" width="8.7109375" style="61" bestFit="1" customWidth="1"/>
    <col min="11036" max="11265" width="9.140625" style="61"/>
    <col min="11266" max="11266" width="11" style="61" bestFit="1" customWidth="1"/>
    <col min="11267" max="11271" width="3.140625" style="61" customWidth="1"/>
    <col min="11272" max="11272" width="5.5703125" style="61" bestFit="1" customWidth="1"/>
    <col min="11273" max="11273" width="8.7109375" style="61" bestFit="1" customWidth="1"/>
    <col min="11274" max="11274" width="7.7109375" style="61" customWidth="1"/>
    <col min="11275" max="11275" width="11" style="61" customWidth="1"/>
    <col min="11276" max="11280" width="3.140625" style="61" customWidth="1"/>
    <col min="11281" max="11281" width="5.85546875" style="61" bestFit="1" customWidth="1"/>
    <col min="11282" max="11282" width="8.7109375" style="61" bestFit="1" customWidth="1"/>
    <col min="11283" max="11283" width="7.7109375" style="61" customWidth="1"/>
    <col min="11284" max="11284" width="11" style="61" customWidth="1"/>
    <col min="11285" max="11289" width="3.140625" style="61" customWidth="1"/>
    <col min="11290" max="11290" width="5.5703125" style="61" bestFit="1" customWidth="1"/>
    <col min="11291" max="11291" width="8.7109375" style="61" bestFit="1" customWidth="1"/>
    <col min="11292" max="11521" width="9.140625" style="61"/>
    <col min="11522" max="11522" width="11" style="61" bestFit="1" customWidth="1"/>
    <col min="11523" max="11527" width="3.140625" style="61" customWidth="1"/>
    <col min="11528" max="11528" width="5.5703125" style="61" bestFit="1" customWidth="1"/>
    <col min="11529" max="11529" width="8.7109375" style="61" bestFit="1" customWidth="1"/>
    <col min="11530" max="11530" width="7.7109375" style="61" customWidth="1"/>
    <col min="11531" max="11531" width="11" style="61" customWidth="1"/>
    <col min="11532" max="11536" width="3.140625" style="61" customWidth="1"/>
    <col min="11537" max="11537" width="5.85546875" style="61" bestFit="1" customWidth="1"/>
    <col min="11538" max="11538" width="8.7109375" style="61" bestFit="1" customWidth="1"/>
    <col min="11539" max="11539" width="7.7109375" style="61" customWidth="1"/>
    <col min="11540" max="11540" width="11" style="61" customWidth="1"/>
    <col min="11541" max="11545" width="3.140625" style="61" customWidth="1"/>
    <col min="11546" max="11546" width="5.5703125" style="61" bestFit="1" customWidth="1"/>
    <col min="11547" max="11547" width="8.7109375" style="61" bestFit="1" customWidth="1"/>
    <col min="11548" max="11777" width="9.140625" style="61"/>
    <col min="11778" max="11778" width="11" style="61" bestFit="1" customWidth="1"/>
    <col min="11779" max="11783" width="3.140625" style="61" customWidth="1"/>
    <col min="11784" max="11784" width="5.5703125" style="61" bestFit="1" customWidth="1"/>
    <col min="11785" max="11785" width="8.7109375" style="61" bestFit="1" customWidth="1"/>
    <col min="11786" max="11786" width="7.7109375" style="61" customWidth="1"/>
    <col min="11787" max="11787" width="11" style="61" customWidth="1"/>
    <col min="11788" max="11792" width="3.140625" style="61" customWidth="1"/>
    <col min="11793" max="11793" width="5.85546875" style="61" bestFit="1" customWidth="1"/>
    <col min="11794" max="11794" width="8.7109375" style="61" bestFit="1" customWidth="1"/>
    <col min="11795" max="11795" width="7.7109375" style="61" customWidth="1"/>
    <col min="11796" max="11796" width="11" style="61" customWidth="1"/>
    <col min="11797" max="11801" width="3.140625" style="61" customWidth="1"/>
    <col min="11802" max="11802" width="5.5703125" style="61" bestFit="1" customWidth="1"/>
    <col min="11803" max="11803" width="8.7109375" style="61" bestFit="1" customWidth="1"/>
    <col min="11804" max="12033" width="9.140625" style="61"/>
    <col min="12034" max="12034" width="11" style="61" bestFit="1" customWidth="1"/>
    <col min="12035" max="12039" width="3.140625" style="61" customWidth="1"/>
    <col min="12040" max="12040" width="5.5703125" style="61" bestFit="1" customWidth="1"/>
    <col min="12041" max="12041" width="8.7109375" style="61" bestFit="1" customWidth="1"/>
    <col min="12042" max="12042" width="7.7109375" style="61" customWidth="1"/>
    <col min="12043" max="12043" width="11" style="61" customWidth="1"/>
    <col min="12044" max="12048" width="3.140625" style="61" customWidth="1"/>
    <col min="12049" max="12049" width="5.85546875" style="61" bestFit="1" customWidth="1"/>
    <col min="12050" max="12050" width="8.7109375" style="61" bestFit="1" customWidth="1"/>
    <col min="12051" max="12051" width="7.7109375" style="61" customWidth="1"/>
    <col min="12052" max="12052" width="11" style="61" customWidth="1"/>
    <col min="12053" max="12057" width="3.140625" style="61" customWidth="1"/>
    <col min="12058" max="12058" width="5.5703125" style="61" bestFit="1" customWidth="1"/>
    <col min="12059" max="12059" width="8.7109375" style="61" bestFit="1" customWidth="1"/>
    <col min="12060" max="12289" width="9.140625" style="61"/>
    <col min="12290" max="12290" width="11" style="61" bestFit="1" customWidth="1"/>
    <col min="12291" max="12295" width="3.140625" style="61" customWidth="1"/>
    <col min="12296" max="12296" width="5.5703125" style="61" bestFit="1" customWidth="1"/>
    <col min="12297" max="12297" width="8.7109375" style="61" bestFit="1" customWidth="1"/>
    <col min="12298" max="12298" width="7.7109375" style="61" customWidth="1"/>
    <col min="12299" max="12299" width="11" style="61" customWidth="1"/>
    <col min="12300" max="12304" width="3.140625" style="61" customWidth="1"/>
    <col min="12305" max="12305" width="5.85546875" style="61" bestFit="1" customWidth="1"/>
    <col min="12306" max="12306" width="8.7109375" style="61" bestFit="1" customWidth="1"/>
    <col min="12307" max="12307" width="7.7109375" style="61" customWidth="1"/>
    <col min="12308" max="12308" width="11" style="61" customWidth="1"/>
    <col min="12309" max="12313" width="3.140625" style="61" customWidth="1"/>
    <col min="12314" max="12314" width="5.5703125" style="61" bestFit="1" customWidth="1"/>
    <col min="12315" max="12315" width="8.7109375" style="61" bestFit="1" customWidth="1"/>
    <col min="12316" max="12545" width="9.140625" style="61"/>
    <col min="12546" max="12546" width="11" style="61" bestFit="1" customWidth="1"/>
    <col min="12547" max="12551" width="3.140625" style="61" customWidth="1"/>
    <col min="12552" max="12552" width="5.5703125" style="61" bestFit="1" customWidth="1"/>
    <col min="12553" max="12553" width="8.7109375" style="61" bestFit="1" customWidth="1"/>
    <col min="12554" max="12554" width="7.7109375" style="61" customWidth="1"/>
    <col min="12555" max="12555" width="11" style="61" customWidth="1"/>
    <col min="12556" max="12560" width="3.140625" style="61" customWidth="1"/>
    <col min="12561" max="12561" width="5.85546875" style="61" bestFit="1" customWidth="1"/>
    <col min="12562" max="12562" width="8.7109375" style="61" bestFit="1" customWidth="1"/>
    <col min="12563" max="12563" width="7.7109375" style="61" customWidth="1"/>
    <col min="12564" max="12564" width="11" style="61" customWidth="1"/>
    <col min="12565" max="12569" width="3.140625" style="61" customWidth="1"/>
    <col min="12570" max="12570" width="5.5703125" style="61" bestFit="1" customWidth="1"/>
    <col min="12571" max="12571" width="8.7109375" style="61" bestFit="1" customWidth="1"/>
    <col min="12572" max="12801" width="9.140625" style="61"/>
    <col min="12802" max="12802" width="11" style="61" bestFit="1" customWidth="1"/>
    <col min="12803" max="12807" width="3.140625" style="61" customWidth="1"/>
    <col min="12808" max="12808" width="5.5703125" style="61" bestFit="1" customWidth="1"/>
    <col min="12809" max="12809" width="8.7109375" style="61" bestFit="1" customWidth="1"/>
    <col min="12810" max="12810" width="7.7109375" style="61" customWidth="1"/>
    <col min="12811" max="12811" width="11" style="61" customWidth="1"/>
    <col min="12812" max="12816" width="3.140625" style="61" customWidth="1"/>
    <col min="12817" max="12817" width="5.85546875" style="61" bestFit="1" customWidth="1"/>
    <col min="12818" max="12818" width="8.7109375" style="61" bestFit="1" customWidth="1"/>
    <col min="12819" max="12819" width="7.7109375" style="61" customWidth="1"/>
    <col min="12820" max="12820" width="11" style="61" customWidth="1"/>
    <col min="12821" max="12825" width="3.140625" style="61" customWidth="1"/>
    <col min="12826" max="12826" width="5.5703125" style="61" bestFit="1" customWidth="1"/>
    <col min="12827" max="12827" width="8.7109375" style="61" bestFit="1" customWidth="1"/>
    <col min="12828" max="13057" width="9.140625" style="61"/>
    <col min="13058" max="13058" width="11" style="61" bestFit="1" customWidth="1"/>
    <col min="13059" max="13063" width="3.140625" style="61" customWidth="1"/>
    <col min="13064" max="13064" width="5.5703125" style="61" bestFit="1" customWidth="1"/>
    <col min="13065" max="13065" width="8.7109375" style="61" bestFit="1" customWidth="1"/>
    <col min="13066" max="13066" width="7.7109375" style="61" customWidth="1"/>
    <col min="13067" max="13067" width="11" style="61" customWidth="1"/>
    <col min="13068" max="13072" width="3.140625" style="61" customWidth="1"/>
    <col min="13073" max="13073" width="5.85546875" style="61" bestFit="1" customWidth="1"/>
    <col min="13074" max="13074" width="8.7109375" style="61" bestFit="1" customWidth="1"/>
    <col min="13075" max="13075" width="7.7109375" style="61" customWidth="1"/>
    <col min="13076" max="13076" width="11" style="61" customWidth="1"/>
    <col min="13077" max="13081" width="3.140625" style="61" customWidth="1"/>
    <col min="13082" max="13082" width="5.5703125" style="61" bestFit="1" customWidth="1"/>
    <col min="13083" max="13083" width="8.7109375" style="61" bestFit="1" customWidth="1"/>
    <col min="13084" max="13313" width="9.140625" style="61"/>
    <col min="13314" max="13314" width="11" style="61" bestFit="1" customWidth="1"/>
    <col min="13315" max="13319" width="3.140625" style="61" customWidth="1"/>
    <col min="13320" max="13320" width="5.5703125" style="61" bestFit="1" customWidth="1"/>
    <col min="13321" max="13321" width="8.7109375" style="61" bestFit="1" customWidth="1"/>
    <col min="13322" max="13322" width="7.7109375" style="61" customWidth="1"/>
    <col min="13323" max="13323" width="11" style="61" customWidth="1"/>
    <col min="13324" max="13328" width="3.140625" style="61" customWidth="1"/>
    <col min="13329" max="13329" width="5.85546875" style="61" bestFit="1" customWidth="1"/>
    <col min="13330" max="13330" width="8.7109375" style="61" bestFit="1" customWidth="1"/>
    <col min="13331" max="13331" width="7.7109375" style="61" customWidth="1"/>
    <col min="13332" max="13332" width="11" style="61" customWidth="1"/>
    <col min="13333" max="13337" width="3.140625" style="61" customWidth="1"/>
    <col min="13338" max="13338" width="5.5703125" style="61" bestFit="1" customWidth="1"/>
    <col min="13339" max="13339" width="8.7109375" style="61" bestFit="1" customWidth="1"/>
    <col min="13340" max="13569" width="9.140625" style="61"/>
    <col min="13570" max="13570" width="11" style="61" bestFit="1" customWidth="1"/>
    <col min="13571" max="13575" width="3.140625" style="61" customWidth="1"/>
    <col min="13576" max="13576" width="5.5703125" style="61" bestFit="1" customWidth="1"/>
    <col min="13577" max="13577" width="8.7109375" style="61" bestFit="1" customWidth="1"/>
    <col min="13578" max="13578" width="7.7109375" style="61" customWidth="1"/>
    <col min="13579" max="13579" width="11" style="61" customWidth="1"/>
    <col min="13580" max="13584" width="3.140625" style="61" customWidth="1"/>
    <col min="13585" max="13585" width="5.85546875" style="61" bestFit="1" customWidth="1"/>
    <col min="13586" max="13586" width="8.7109375" style="61" bestFit="1" customWidth="1"/>
    <col min="13587" max="13587" width="7.7109375" style="61" customWidth="1"/>
    <col min="13588" max="13588" width="11" style="61" customWidth="1"/>
    <col min="13589" max="13593" width="3.140625" style="61" customWidth="1"/>
    <col min="13594" max="13594" width="5.5703125" style="61" bestFit="1" customWidth="1"/>
    <col min="13595" max="13595" width="8.7109375" style="61" bestFit="1" customWidth="1"/>
    <col min="13596" max="13825" width="9.140625" style="61"/>
    <col min="13826" max="13826" width="11" style="61" bestFit="1" customWidth="1"/>
    <col min="13827" max="13831" width="3.140625" style="61" customWidth="1"/>
    <col min="13832" max="13832" width="5.5703125" style="61" bestFit="1" customWidth="1"/>
    <col min="13833" max="13833" width="8.7109375" style="61" bestFit="1" customWidth="1"/>
    <col min="13834" max="13834" width="7.7109375" style="61" customWidth="1"/>
    <col min="13835" max="13835" width="11" style="61" customWidth="1"/>
    <col min="13836" max="13840" width="3.140625" style="61" customWidth="1"/>
    <col min="13841" max="13841" width="5.85546875" style="61" bestFit="1" customWidth="1"/>
    <col min="13842" max="13842" width="8.7109375" style="61" bestFit="1" customWidth="1"/>
    <col min="13843" max="13843" width="7.7109375" style="61" customWidth="1"/>
    <col min="13844" max="13844" width="11" style="61" customWidth="1"/>
    <col min="13845" max="13849" width="3.140625" style="61" customWidth="1"/>
    <col min="13850" max="13850" width="5.5703125" style="61" bestFit="1" customWidth="1"/>
    <col min="13851" max="13851" width="8.7109375" style="61" bestFit="1" customWidth="1"/>
    <col min="13852" max="14081" width="9.140625" style="61"/>
    <col min="14082" max="14082" width="11" style="61" bestFit="1" customWidth="1"/>
    <col min="14083" max="14087" width="3.140625" style="61" customWidth="1"/>
    <col min="14088" max="14088" width="5.5703125" style="61" bestFit="1" customWidth="1"/>
    <col min="14089" max="14089" width="8.7109375" style="61" bestFit="1" customWidth="1"/>
    <col min="14090" max="14090" width="7.7109375" style="61" customWidth="1"/>
    <col min="14091" max="14091" width="11" style="61" customWidth="1"/>
    <col min="14092" max="14096" width="3.140625" style="61" customWidth="1"/>
    <col min="14097" max="14097" width="5.85546875" style="61" bestFit="1" customWidth="1"/>
    <col min="14098" max="14098" width="8.7109375" style="61" bestFit="1" customWidth="1"/>
    <col min="14099" max="14099" width="7.7109375" style="61" customWidth="1"/>
    <col min="14100" max="14100" width="11" style="61" customWidth="1"/>
    <col min="14101" max="14105" width="3.140625" style="61" customWidth="1"/>
    <col min="14106" max="14106" width="5.5703125" style="61" bestFit="1" customWidth="1"/>
    <col min="14107" max="14107" width="8.7109375" style="61" bestFit="1" customWidth="1"/>
    <col min="14108" max="14337" width="9.140625" style="61"/>
    <col min="14338" max="14338" width="11" style="61" bestFit="1" customWidth="1"/>
    <col min="14339" max="14343" width="3.140625" style="61" customWidth="1"/>
    <col min="14344" max="14344" width="5.5703125" style="61" bestFit="1" customWidth="1"/>
    <col min="14345" max="14345" width="8.7109375" style="61" bestFit="1" customWidth="1"/>
    <col min="14346" max="14346" width="7.7109375" style="61" customWidth="1"/>
    <col min="14347" max="14347" width="11" style="61" customWidth="1"/>
    <col min="14348" max="14352" width="3.140625" style="61" customWidth="1"/>
    <col min="14353" max="14353" width="5.85546875" style="61" bestFit="1" customWidth="1"/>
    <col min="14354" max="14354" width="8.7109375" style="61" bestFit="1" customWidth="1"/>
    <col min="14355" max="14355" width="7.7109375" style="61" customWidth="1"/>
    <col min="14356" max="14356" width="11" style="61" customWidth="1"/>
    <col min="14357" max="14361" width="3.140625" style="61" customWidth="1"/>
    <col min="14362" max="14362" width="5.5703125" style="61" bestFit="1" customWidth="1"/>
    <col min="14363" max="14363" width="8.7109375" style="61" bestFit="1" customWidth="1"/>
    <col min="14364" max="14593" width="9.140625" style="61"/>
    <col min="14594" max="14594" width="11" style="61" bestFit="1" customWidth="1"/>
    <col min="14595" max="14599" width="3.140625" style="61" customWidth="1"/>
    <col min="14600" max="14600" width="5.5703125" style="61" bestFit="1" customWidth="1"/>
    <col min="14601" max="14601" width="8.7109375" style="61" bestFit="1" customWidth="1"/>
    <col min="14602" max="14602" width="7.7109375" style="61" customWidth="1"/>
    <col min="14603" max="14603" width="11" style="61" customWidth="1"/>
    <col min="14604" max="14608" width="3.140625" style="61" customWidth="1"/>
    <col min="14609" max="14609" width="5.85546875" style="61" bestFit="1" customWidth="1"/>
    <col min="14610" max="14610" width="8.7109375" style="61" bestFit="1" customWidth="1"/>
    <col min="14611" max="14611" width="7.7109375" style="61" customWidth="1"/>
    <col min="14612" max="14612" width="11" style="61" customWidth="1"/>
    <col min="14613" max="14617" width="3.140625" style="61" customWidth="1"/>
    <col min="14618" max="14618" width="5.5703125" style="61" bestFit="1" customWidth="1"/>
    <col min="14619" max="14619" width="8.7109375" style="61" bestFit="1" customWidth="1"/>
    <col min="14620" max="14849" width="9.140625" style="61"/>
    <col min="14850" max="14850" width="11" style="61" bestFit="1" customWidth="1"/>
    <col min="14851" max="14855" width="3.140625" style="61" customWidth="1"/>
    <col min="14856" max="14856" width="5.5703125" style="61" bestFit="1" customWidth="1"/>
    <col min="14857" max="14857" width="8.7109375" style="61" bestFit="1" customWidth="1"/>
    <col min="14858" max="14858" width="7.7109375" style="61" customWidth="1"/>
    <col min="14859" max="14859" width="11" style="61" customWidth="1"/>
    <col min="14860" max="14864" width="3.140625" style="61" customWidth="1"/>
    <col min="14865" max="14865" width="5.85546875" style="61" bestFit="1" customWidth="1"/>
    <col min="14866" max="14866" width="8.7109375" style="61" bestFit="1" customWidth="1"/>
    <col min="14867" max="14867" width="7.7109375" style="61" customWidth="1"/>
    <col min="14868" max="14868" width="11" style="61" customWidth="1"/>
    <col min="14869" max="14873" width="3.140625" style="61" customWidth="1"/>
    <col min="14874" max="14874" width="5.5703125" style="61" bestFit="1" customWidth="1"/>
    <col min="14875" max="14875" width="8.7109375" style="61" bestFit="1" customWidth="1"/>
    <col min="14876" max="15105" width="9.140625" style="61"/>
    <col min="15106" max="15106" width="11" style="61" bestFit="1" customWidth="1"/>
    <col min="15107" max="15111" width="3.140625" style="61" customWidth="1"/>
    <col min="15112" max="15112" width="5.5703125" style="61" bestFit="1" customWidth="1"/>
    <col min="15113" max="15113" width="8.7109375" style="61" bestFit="1" customWidth="1"/>
    <col min="15114" max="15114" width="7.7109375" style="61" customWidth="1"/>
    <col min="15115" max="15115" width="11" style="61" customWidth="1"/>
    <col min="15116" max="15120" width="3.140625" style="61" customWidth="1"/>
    <col min="15121" max="15121" width="5.85546875" style="61" bestFit="1" customWidth="1"/>
    <col min="15122" max="15122" width="8.7109375" style="61" bestFit="1" customWidth="1"/>
    <col min="15123" max="15123" width="7.7109375" style="61" customWidth="1"/>
    <col min="15124" max="15124" width="11" style="61" customWidth="1"/>
    <col min="15125" max="15129" width="3.140625" style="61" customWidth="1"/>
    <col min="15130" max="15130" width="5.5703125" style="61" bestFit="1" customWidth="1"/>
    <col min="15131" max="15131" width="8.7109375" style="61" bestFit="1" customWidth="1"/>
    <col min="15132" max="15361" width="9.140625" style="61"/>
    <col min="15362" max="15362" width="11" style="61" bestFit="1" customWidth="1"/>
    <col min="15363" max="15367" width="3.140625" style="61" customWidth="1"/>
    <col min="15368" max="15368" width="5.5703125" style="61" bestFit="1" customWidth="1"/>
    <col min="15369" max="15369" width="8.7109375" style="61" bestFit="1" customWidth="1"/>
    <col min="15370" max="15370" width="7.7109375" style="61" customWidth="1"/>
    <col min="15371" max="15371" width="11" style="61" customWidth="1"/>
    <col min="15372" max="15376" width="3.140625" style="61" customWidth="1"/>
    <col min="15377" max="15377" width="5.85546875" style="61" bestFit="1" customWidth="1"/>
    <col min="15378" max="15378" width="8.7109375" style="61" bestFit="1" customWidth="1"/>
    <col min="15379" max="15379" width="7.7109375" style="61" customWidth="1"/>
    <col min="15380" max="15380" width="11" style="61" customWidth="1"/>
    <col min="15381" max="15385" width="3.140625" style="61" customWidth="1"/>
    <col min="15386" max="15386" width="5.5703125" style="61" bestFit="1" customWidth="1"/>
    <col min="15387" max="15387" width="8.7109375" style="61" bestFit="1" customWidth="1"/>
    <col min="15388" max="15617" width="9.140625" style="61"/>
    <col min="15618" max="15618" width="11" style="61" bestFit="1" customWidth="1"/>
    <col min="15619" max="15623" width="3.140625" style="61" customWidth="1"/>
    <col min="15624" max="15624" width="5.5703125" style="61" bestFit="1" customWidth="1"/>
    <col min="15625" max="15625" width="8.7109375" style="61" bestFit="1" customWidth="1"/>
    <col min="15626" max="15626" width="7.7109375" style="61" customWidth="1"/>
    <col min="15627" max="15627" width="11" style="61" customWidth="1"/>
    <col min="15628" max="15632" width="3.140625" style="61" customWidth="1"/>
    <col min="15633" max="15633" width="5.85546875" style="61" bestFit="1" customWidth="1"/>
    <col min="15634" max="15634" width="8.7109375" style="61" bestFit="1" customWidth="1"/>
    <col min="15635" max="15635" width="7.7109375" style="61" customWidth="1"/>
    <col min="15636" max="15636" width="11" style="61" customWidth="1"/>
    <col min="15637" max="15641" width="3.140625" style="61" customWidth="1"/>
    <col min="15642" max="15642" width="5.5703125" style="61" bestFit="1" customWidth="1"/>
    <col min="15643" max="15643" width="8.7109375" style="61" bestFit="1" customWidth="1"/>
    <col min="15644" max="15873" width="9.140625" style="61"/>
    <col min="15874" max="15874" width="11" style="61" bestFit="1" customWidth="1"/>
    <col min="15875" max="15879" width="3.140625" style="61" customWidth="1"/>
    <col min="15880" max="15880" width="5.5703125" style="61" bestFit="1" customWidth="1"/>
    <col min="15881" max="15881" width="8.7109375" style="61" bestFit="1" customWidth="1"/>
    <col min="15882" max="15882" width="7.7109375" style="61" customWidth="1"/>
    <col min="15883" max="15883" width="11" style="61" customWidth="1"/>
    <col min="15884" max="15888" width="3.140625" style="61" customWidth="1"/>
    <col min="15889" max="15889" width="5.85546875" style="61" bestFit="1" customWidth="1"/>
    <col min="15890" max="15890" width="8.7109375" style="61" bestFit="1" customWidth="1"/>
    <col min="15891" max="15891" width="7.7109375" style="61" customWidth="1"/>
    <col min="15892" max="15892" width="11" style="61" customWidth="1"/>
    <col min="15893" max="15897" width="3.140625" style="61" customWidth="1"/>
    <col min="15898" max="15898" width="5.5703125" style="61" bestFit="1" customWidth="1"/>
    <col min="15899" max="15899" width="8.7109375" style="61" bestFit="1" customWidth="1"/>
    <col min="15900" max="16129" width="9.140625" style="61"/>
    <col min="16130" max="16130" width="11" style="61" bestFit="1" customWidth="1"/>
    <col min="16131" max="16135" width="3.140625" style="61" customWidth="1"/>
    <col min="16136" max="16136" width="5.5703125" style="61" bestFit="1" customWidth="1"/>
    <col min="16137" max="16137" width="8.7109375" style="61" bestFit="1" customWidth="1"/>
    <col min="16138" max="16138" width="7.7109375" style="61" customWidth="1"/>
    <col min="16139" max="16139" width="11" style="61" customWidth="1"/>
    <col min="16140" max="16144" width="3.140625" style="61" customWidth="1"/>
    <col min="16145" max="16145" width="5.85546875" style="61" bestFit="1" customWidth="1"/>
    <col min="16146" max="16146" width="8.7109375" style="61" bestFit="1" customWidth="1"/>
    <col min="16147" max="16147" width="7.7109375" style="61" customWidth="1"/>
    <col min="16148" max="16148" width="11" style="61" customWidth="1"/>
    <col min="16149" max="16153" width="3.140625" style="61" customWidth="1"/>
    <col min="16154" max="16154" width="5.5703125" style="61" bestFit="1" customWidth="1"/>
    <col min="16155" max="16155" width="8.7109375" style="61" bestFit="1" customWidth="1"/>
    <col min="16156" max="16384" width="9.140625" style="61"/>
  </cols>
  <sheetData>
    <row r="1" spans="1:27" s="44" customFormat="1" ht="9" x14ac:dyDescent="0.15">
      <c r="B1" s="138" t="s">
        <v>0</v>
      </c>
      <c r="C1" s="46">
        <v>1</v>
      </c>
      <c r="D1" s="46">
        <v>2</v>
      </c>
      <c r="E1" s="46">
        <v>3</v>
      </c>
      <c r="F1" s="46">
        <v>4</v>
      </c>
      <c r="G1" s="46" t="s">
        <v>26</v>
      </c>
      <c r="H1" s="112" t="s">
        <v>73</v>
      </c>
      <c r="I1" s="113" t="s">
        <v>164</v>
      </c>
      <c r="K1" s="138" t="s">
        <v>156</v>
      </c>
      <c r="L1" s="46">
        <v>1</v>
      </c>
      <c r="M1" s="46">
        <v>2</v>
      </c>
      <c r="N1" s="46">
        <v>3</v>
      </c>
      <c r="O1" s="46">
        <v>4</v>
      </c>
      <c r="P1" s="46" t="s">
        <v>26</v>
      </c>
      <c r="Q1" s="112" t="s">
        <v>73</v>
      </c>
      <c r="R1" s="113" t="s">
        <v>164</v>
      </c>
      <c r="T1" s="138" t="s">
        <v>38</v>
      </c>
      <c r="U1" s="46">
        <v>1</v>
      </c>
      <c r="V1" s="46">
        <v>2</v>
      </c>
      <c r="W1" s="46">
        <v>3</v>
      </c>
      <c r="X1" s="46">
        <v>4</v>
      </c>
      <c r="Y1" s="46" t="s">
        <v>26</v>
      </c>
      <c r="Z1" s="112" t="s">
        <v>73</v>
      </c>
      <c r="AA1" s="113" t="s">
        <v>164</v>
      </c>
    </row>
    <row r="2" spans="1:27" s="44" customFormat="1" ht="9" x14ac:dyDescent="0.15">
      <c r="A2" s="44" t="s">
        <v>465</v>
      </c>
      <c r="B2" s="125" t="s">
        <v>478</v>
      </c>
      <c r="C2" s="127">
        <v>9</v>
      </c>
      <c r="D2" s="127">
        <v>3</v>
      </c>
      <c r="E2" s="127">
        <v>1</v>
      </c>
      <c r="F2" s="127">
        <v>3</v>
      </c>
      <c r="G2" s="128">
        <f t="shared" ref="G2:G13" si="0">SUM(C2:F2)</f>
        <v>16</v>
      </c>
      <c r="H2" s="140">
        <v>1</v>
      </c>
      <c r="I2" s="134">
        <f t="shared" ref="I2:I13" si="1">G2/H2</f>
        <v>16</v>
      </c>
      <c r="K2" s="140" t="s">
        <v>335</v>
      </c>
      <c r="L2" s="127">
        <v>0</v>
      </c>
      <c r="M2" s="126"/>
      <c r="N2" s="126"/>
      <c r="O2" s="126"/>
      <c r="P2" s="128">
        <f t="shared" ref="P2:P13" si="2">SUM(L2:O2)</f>
        <v>0</v>
      </c>
      <c r="Q2" s="140">
        <v>1</v>
      </c>
      <c r="R2" s="134">
        <f t="shared" ref="R2:R13" si="3">P2/Q2</f>
        <v>0</v>
      </c>
      <c r="T2" s="140" t="s">
        <v>474</v>
      </c>
      <c r="U2" s="127">
        <v>7</v>
      </c>
      <c r="V2" s="127">
        <v>1</v>
      </c>
      <c r="W2" s="127">
        <v>0</v>
      </c>
      <c r="X2" s="127">
        <v>0</v>
      </c>
      <c r="Y2" s="128">
        <f t="shared" ref="Y2:Y13" si="4">SUM(U2:X2)</f>
        <v>8</v>
      </c>
      <c r="Z2" s="140">
        <v>1</v>
      </c>
      <c r="AA2" s="130">
        <f t="shared" ref="AA2:AA13" si="5">Y2/Z2</f>
        <v>8</v>
      </c>
    </row>
    <row r="3" spans="1:27" s="44" customFormat="1" ht="9" x14ac:dyDescent="0.15">
      <c r="A3" s="44" t="s">
        <v>466</v>
      </c>
      <c r="B3" s="125" t="s">
        <v>482</v>
      </c>
      <c r="C3" s="127">
        <v>0</v>
      </c>
      <c r="D3" s="127">
        <v>0</v>
      </c>
      <c r="E3" s="127">
        <v>0</v>
      </c>
      <c r="F3" s="127">
        <v>0</v>
      </c>
      <c r="G3" s="128">
        <f t="shared" si="0"/>
        <v>0</v>
      </c>
      <c r="H3" s="140">
        <v>1</v>
      </c>
      <c r="I3" s="134">
        <f t="shared" si="1"/>
        <v>0</v>
      </c>
      <c r="K3" s="140" t="s">
        <v>462</v>
      </c>
      <c r="L3" s="127">
        <v>6</v>
      </c>
      <c r="M3" s="127">
        <v>31</v>
      </c>
      <c r="N3" s="126"/>
      <c r="O3" s="126"/>
      <c r="P3" s="128">
        <f t="shared" si="2"/>
        <v>37</v>
      </c>
      <c r="Q3" s="140">
        <v>1</v>
      </c>
      <c r="R3" s="134">
        <f t="shared" si="3"/>
        <v>37</v>
      </c>
      <c r="T3" s="140" t="s">
        <v>294</v>
      </c>
      <c r="U3" s="127">
        <v>6</v>
      </c>
      <c r="V3" s="127">
        <v>0</v>
      </c>
      <c r="W3" s="126"/>
      <c r="X3" s="126"/>
      <c r="Y3" s="128">
        <f t="shared" si="4"/>
        <v>6</v>
      </c>
      <c r="Z3" s="140">
        <v>1</v>
      </c>
      <c r="AA3" s="130">
        <f t="shared" si="5"/>
        <v>6</v>
      </c>
    </row>
    <row r="4" spans="1:27" s="44" customFormat="1" ht="9" x14ac:dyDescent="0.15">
      <c r="A4" s="44" t="s">
        <v>468</v>
      </c>
      <c r="B4" s="125" t="s">
        <v>487</v>
      </c>
      <c r="C4" s="127">
        <v>8</v>
      </c>
      <c r="D4" s="126"/>
      <c r="E4" s="126"/>
      <c r="F4" s="126"/>
      <c r="G4" s="128">
        <f t="shared" si="0"/>
        <v>8</v>
      </c>
      <c r="H4" s="140">
        <v>1</v>
      </c>
      <c r="I4" s="134">
        <f t="shared" si="1"/>
        <v>8</v>
      </c>
      <c r="K4" s="140" t="s">
        <v>484</v>
      </c>
      <c r="L4" s="127">
        <v>0</v>
      </c>
      <c r="M4" s="126"/>
      <c r="N4" s="126"/>
      <c r="O4" s="126"/>
      <c r="P4" s="128">
        <f t="shared" si="2"/>
        <v>0</v>
      </c>
      <c r="Q4" s="140">
        <v>1</v>
      </c>
      <c r="R4" s="134">
        <f t="shared" si="3"/>
        <v>0</v>
      </c>
      <c r="T4" s="140" t="s">
        <v>485</v>
      </c>
      <c r="U4" s="127">
        <v>2</v>
      </c>
      <c r="V4" s="126"/>
      <c r="W4" s="126"/>
      <c r="X4" s="126"/>
      <c r="Y4" s="128">
        <f t="shared" si="4"/>
        <v>2</v>
      </c>
      <c r="Z4" s="140">
        <v>1</v>
      </c>
      <c r="AA4" s="130">
        <f t="shared" si="5"/>
        <v>2</v>
      </c>
    </row>
    <row r="5" spans="1:27" s="44" customFormat="1" ht="9" x14ac:dyDescent="0.15">
      <c r="A5" s="44" t="s">
        <v>468</v>
      </c>
      <c r="B5" s="125" t="s">
        <v>221</v>
      </c>
      <c r="C5" s="127">
        <v>3</v>
      </c>
      <c r="D5" s="127">
        <v>9</v>
      </c>
      <c r="E5" s="127">
        <v>2</v>
      </c>
      <c r="F5" s="126"/>
      <c r="G5" s="128">
        <f t="shared" si="0"/>
        <v>14</v>
      </c>
      <c r="H5" s="140">
        <v>1</v>
      </c>
      <c r="I5" s="134">
        <f t="shared" si="1"/>
        <v>14</v>
      </c>
      <c r="K5" s="140" t="s">
        <v>489</v>
      </c>
      <c r="L5" s="127">
        <v>13</v>
      </c>
      <c r="M5" s="126"/>
      <c r="N5" s="126"/>
      <c r="O5" s="126"/>
      <c r="P5" s="128">
        <f t="shared" si="2"/>
        <v>13</v>
      </c>
      <c r="Q5" s="140">
        <v>1</v>
      </c>
      <c r="R5" s="134">
        <f t="shared" si="3"/>
        <v>13</v>
      </c>
      <c r="T5" s="140" t="s">
        <v>31</v>
      </c>
      <c r="U5" s="127">
        <v>1</v>
      </c>
      <c r="V5" s="126"/>
      <c r="W5" s="126"/>
      <c r="X5" s="126"/>
      <c r="Y5" s="128">
        <f t="shared" si="4"/>
        <v>1</v>
      </c>
      <c r="Z5" s="140">
        <v>2</v>
      </c>
      <c r="AA5" s="130">
        <f t="shared" si="5"/>
        <v>0.5</v>
      </c>
    </row>
    <row r="6" spans="1:27" s="44" customFormat="1" ht="9" x14ac:dyDescent="0.15">
      <c r="A6" s="44" t="s">
        <v>473</v>
      </c>
      <c r="B6" s="125" t="s">
        <v>333</v>
      </c>
      <c r="C6" s="127">
        <v>6</v>
      </c>
      <c r="D6" s="126"/>
      <c r="E6" s="126"/>
      <c r="F6" s="126"/>
      <c r="G6" s="128">
        <f t="shared" si="0"/>
        <v>6</v>
      </c>
      <c r="H6" s="140">
        <v>2</v>
      </c>
      <c r="I6" s="134">
        <f t="shared" si="1"/>
        <v>3</v>
      </c>
      <c r="K6" s="140" t="s">
        <v>471</v>
      </c>
      <c r="L6" s="127">
        <v>3</v>
      </c>
      <c r="M6" s="126"/>
      <c r="N6" s="126"/>
      <c r="O6" s="126"/>
      <c r="P6" s="128">
        <f t="shared" si="2"/>
        <v>3</v>
      </c>
      <c r="Q6" s="140">
        <v>2</v>
      </c>
      <c r="R6" s="134">
        <f t="shared" si="3"/>
        <v>1.5</v>
      </c>
      <c r="T6" s="140" t="s">
        <v>490</v>
      </c>
      <c r="U6" s="127">
        <v>10</v>
      </c>
      <c r="V6" s="127">
        <v>12</v>
      </c>
      <c r="W6" s="127">
        <v>8</v>
      </c>
      <c r="X6" s="127">
        <v>5</v>
      </c>
      <c r="Y6" s="128">
        <f t="shared" si="4"/>
        <v>35</v>
      </c>
      <c r="Z6" s="140">
        <v>2</v>
      </c>
      <c r="AA6" s="130">
        <f t="shared" si="5"/>
        <v>17.5</v>
      </c>
    </row>
    <row r="7" spans="1:27" s="44" customFormat="1" ht="9" x14ac:dyDescent="0.15">
      <c r="A7" s="44" t="s">
        <v>475</v>
      </c>
      <c r="B7" s="125" t="s">
        <v>483</v>
      </c>
      <c r="C7" s="127">
        <v>2</v>
      </c>
      <c r="D7" s="126"/>
      <c r="E7" s="126"/>
      <c r="F7" s="126"/>
      <c r="G7" s="128">
        <f t="shared" si="0"/>
        <v>2</v>
      </c>
      <c r="H7" s="140">
        <v>4</v>
      </c>
      <c r="I7" s="134">
        <f t="shared" si="1"/>
        <v>0.5</v>
      </c>
      <c r="K7" s="140" t="s">
        <v>181</v>
      </c>
      <c r="L7" s="127">
        <v>13</v>
      </c>
      <c r="M7" s="127">
        <v>7</v>
      </c>
      <c r="N7" s="127">
        <v>5</v>
      </c>
      <c r="O7" s="126"/>
      <c r="P7" s="128">
        <f t="shared" si="2"/>
        <v>25</v>
      </c>
      <c r="Q7" s="140">
        <v>2</v>
      </c>
      <c r="R7" s="134">
        <f t="shared" si="3"/>
        <v>12.5</v>
      </c>
      <c r="T7" s="140" t="s">
        <v>472</v>
      </c>
      <c r="U7" s="127">
        <v>0</v>
      </c>
      <c r="V7" s="127">
        <v>2</v>
      </c>
      <c r="W7" s="127">
        <v>3</v>
      </c>
      <c r="X7" s="127">
        <v>15</v>
      </c>
      <c r="Y7" s="128">
        <f t="shared" si="4"/>
        <v>20</v>
      </c>
      <c r="Z7" s="140">
        <v>3</v>
      </c>
      <c r="AA7" s="130">
        <f t="shared" si="5"/>
        <v>6.666666666666667</v>
      </c>
    </row>
    <row r="8" spans="1:27" s="44" customFormat="1" ht="9" x14ac:dyDescent="0.15">
      <c r="A8" s="44" t="s">
        <v>477</v>
      </c>
      <c r="B8" s="125" t="s">
        <v>450</v>
      </c>
      <c r="C8" s="127">
        <v>14</v>
      </c>
      <c r="D8" s="127">
        <v>0</v>
      </c>
      <c r="E8" s="126"/>
      <c r="F8" s="126"/>
      <c r="G8" s="128">
        <f t="shared" si="0"/>
        <v>14</v>
      </c>
      <c r="H8" s="140">
        <v>6</v>
      </c>
      <c r="I8" s="134">
        <f t="shared" si="1"/>
        <v>2.3333333333333335</v>
      </c>
      <c r="K8" s="140" t="s">
        <v>481</v>
      </c>
      <c r="L8" s="127">
        <v>8</v>
      </c>
      <c r="M8" s="127">
        <v>1</v>
      </c>
      <c r="N8" s="127">
        <v>1</v>
      </c>
      <c r="O8" s="126"/>
      <c r="P8" s="128">
        <f t="shared" si="2"/>
        <v>10</v>
      </c>
      <c r="Q8" s="140">
        <v>2</v>
      </c>
      <c r="R8" s="134">
        <f t="shared" si="3"/>
        <v>5</v>
      </c>
      <c r="T8" s="140" t="s">
        <v>412</v>
      </c>
      <c r="U8" s="127">
        <v>6</v>
      </c>
      <c r="V8" s="126"/>
      <c r="W8" s="126"/>
      <c r="X8" s="126"/>
      <c r="Y8" s="128">
        <f t="shared" si="4"/>
        <v>6</v>
      </c>
      <c r="Z8" s="140">
        <v>3</v>
      </c>
      <c r="AA8" s="130">
        <f t="shared" si="5"/>
        <v>2</v>
      </c>
    </row>
    <row r="9" spans="1:27" s="44" customFormat="1" ht="9" x14ac:dyDescent="0.15">
      <c r="A9" s="44" t="s">
        <v>479</v>
      </c>
      <c r="B9" s="125" t="s">
        <v>480</v>
      </c>
      <c r="C9" s="127">
        <v>4</v>
      </c>
      <c r="D9" s="126"/>
      <c r="E9" s="126"/>
      <c r="F9" s="126"/>
      <c r="G9" s="128">
        <f t="shared" si="0"/>
        <v>4</v>
      </c>
      <c r="H9" s="140">
        <v>6</v>
      </c>
      <c r="I9" s="134">
        <f t="shared" si="1"/>
        <v>0.66666666666666663</v>
      </c>
      <c r="K9" s="140" t="s">
        <v>469</v>
      </c>
      <c r="L9" s="127">
        <v>0</v>
      </c>
      <c r="M9" s="126"/>
      <c r="N9" s="126"/>
      <c r="O9" s="126"/>
      <c r="P9" s="128">
        <f t="shared" si="2"/>
        <v>0</v>
      </c>
      <c r="Q9" s="140">
        <v>5</v>
      </c>
      <c r="R9" s="134">
        <f t="shared" si="3"/>
        <v>0</v>
      </c>
      <c r="T9" s="140" t="s">
        <v>460</v>
      </c>
      <c r="U9" s="127">
        <v>6</v>
      </c>
      <c r="V9" s="126"/>
      <c r="W9" s="126"/>
      <c r="X9" s="126"/>
      <c r="Y9" s="128">
        <f t="shared" si="4"/>
        <v>6</v>
      </c>
      <c r="Z9" s="140">
        <v>6</v>
      </c>
      <c r="AA9" s="130">
        <f t="shared" si="5"/>
        <v>1</v>
      </c>
    </row>
    <row r="10" spans="1:27" s="44" customFormat="1" ht="9" x14ac:dyDescent="0.15">
      <c r="A10" s="44" t="s">
        <v>479</v>
      </c>
      <c r="B10" s="125" t="s">
        <v>380</v>
      </c>
      <c r="C10" s="127">
        <v>6</v>
      </c>
      <c r="D10" s="127">
        <v>12</v>
      </c>
      <c r="E10" s="127">
        <v>6</v>
      </c>
      <c r="F10" s="126"/>
      <c r="G10" s="128">
        <f t="shared" si="0"/>
        <v>24</v>
      </c>
      <c r="H10" s="140">
        <v>7</v>
      </c>
      <c r="I10" s="134">
        <f t="shared" si="1"/>
        <v>3.4285714285714284</v>
      </c>
      <c r="K10" s="140" t="s">
        <v>488</v>
      </c>
      <c r="L10" s="127">
        <v>1</v>
      </c>
      <c r="M10" s="126"/>
      <c r="N10" s="126"/>
      <c r="O10" s="126"/>
      <c r="P10" s="128">
        <f t="shared" si="2"/>
        <v>1</v>
      </c>
      <c r="Q10" s="140">
        <v>5</v>
      </c>
      <c r="R10" s="134">
        <f t="shared" si="3"/>
        <v>0.2</v>
      </c>
      <c r="T10" s="140" t="s">
        <v>476</v>
      </c>
      <c r="U10" s="127">
        <v>14</v>
      </c>
      <c r="V10" s="127">
        <v>15</v>
      </c>
      <c r="W10" s="127">
        <v>14</v>
      </c>
      <c r="X10" s="127">
        <v>8</v>
      </c>
      <c r="Y10" s="128">
        <f t="shared" si="4"/>
        <v>51</v>
      </c>
      <c r="Z10" s="140">
        <v>8</v>
      </c>
      <c r="AA10" s="130">
        <f t="shared" si="5"/>
        <v>6.375</v>
      </c>
    </row>
    <row r="11" spans="1:27" s="44" customFormat="1" ht="9" x14ac:dyDescent="0.15">
      <c r="A11" s="44" t="s">
        <v>479</v>
      </c>
      <c r="B11" s="125" t="s">
        <v>424</v>
      </c>
      <c r="C11" s="126"/>
      <c r="D11" s="127">
        <v>7</v>
      </c>
      <c r="E11" s="126"/>
      <c r="F11" s="126"/>
      <c r="G11" s="128">
        <f t="shared" si="0"/>
        <v>7</v>
      </c>
      <c r="H11" s="140">
        <v>15</v>
      </c>
      <c r="I11" s="134">
        <f t="shared" si="1"/>
        <v>0.46666666666666667</v>
      </c>
      <c r="K11" s="140" t="s">
        <v>357</v>
      </c>
      <c r="L11" s="127">
        <v>0</v>
      </c>
      <c r="M11" s="126"/>
      <c r="N11" s="126"/>
      <c r="O11" s="126"/>
      <c r="P11" s="128">
        <f t="shared" si="2"/>
        <v>0</v>
      </c>
      <c r="Q11" s="140">
        <v>12</v>
      </c>
      <c r="R11" s="134">
        <f t="shared" si="3"/>
        <v>0</v>
      </c>
      <c r="T11" s="140" t="s">
        <v>467</v>
      </c>
      <c r="U11" s="127">
        <v>2</v>
      </c>
      <c r="V11" s="127">
        <v>9</v>
      </c>
      <c r="W11" s="127">
        <v>3</v>
      </c>
      <c r="X11" s="127">
        <v>4</v>
      </c>
      <c r="Y11" s="128">
        <f t="shared" si="4"/>
        <v>18</v>
      </c>
      <c r="Z11" s="140">
        <v>11</v>
      </c>
      <c r="AA11" s="130">
        <f t="shared" si="5"/>
        <v>1.6363636363636365</v>
      </c>
    </row>
    <row r="12" spans="1:27" s="44" customFormat="1" ht="9" x14ac:dyDescent="0.15">
      <c r="A12" s="44" t="s">
        <v>486</v>
      </c>
      <c r="B12" s="125" t="s">
        <v>205</v>
      </c>
      <c r="C12" s="127">
        <v>15</v>
      </c>
      <c r="D12" s="127">
        <v>18</v>
      </c>
      <c r="E12" s="127">
        <v>11</v>
      </c>
      <c r="F12" s="145">
        <v>13</v>
      </c>
      <c r="G12" s="128">
        <f t="shared" si="0"/>
        <v>57</v>
      </c>
      <c r="H12" s="140">
        <v>16</v>
      </c>
      <c r="I12" s="134">
        <f t="shared" si="1"/>
        <v>3.5625</v>
      </c>
      <c r="K12" s="140" t="s">
        <v>321</v>
      </c>
      <c r="L12" s="127">
        <v>12</v>
      </c>
      <c r="M12" s="127">
        <v>8</v>
      </c>
      <c r="N12" s="127">
        <v>8</v>
      </c>
      <c r="O12" s="126"/>
      <c r="P12" s="128">
        <f t="shared" si="2"/>
        <v>28</v>
      </c>
      <c r="Q12" s="140">
        <v>17</v>
      </c>
      <c r="R12" s="134">
        <f t="shared" si="3"/>
        <v>1.6470588235294117</v>
      </c>
      <c r="T12" s="140" t="s">
        <v>470</v>
      </c>
      <c r="U12" s="127">
        <v>9</v>
      </c>
      <c r="V12" s="127">
        <v>9</v>
      </c>
      <c r="W12" s="126"/>
      <c r="X12" s="126"/>
      <c r="Y12" s="128">
        <f t="shared" si="4"/>
        <v>18</v>
      </c>
      <c r="Z12" s="140">
        <v>15</v>
      </c>
      <c r="AA12" s="130">
        <f t="shared" si="5"/>
        <v>1.2</v>
      </c>
    </row>
    <row r="13" spans="1:27" s="44" customFormat="1" ht="9" x14ac:dyDescent="0.15">
      <c r="A13" s="44" t="s">
        <v>486</v>
      </c>
      <c r="B13" s="125" t="s">
        <v>359</v>
      </c>
      <c r="C13" s="126"/>
      <c r="D13" s="127">
        <v>2</v>
      </c>
      <c r="E13" s="126"/>
      <c r="F13" s="139"/>
      <c r="G13" s="128">
        <f t="shared" si="0"/>
        <v>2</v>
      </c>
      <c r="H13" s="140">
        <v>20</v>
      </c>
      <c r="I13" s="134">
        <f t="shared" si="1"/>
        <v>0.1</v>
      </c>
      <c r="K13" s="140" t="s">
        <v>434</v>
      </c>
      <c r="L13" s="127">
        <v>21</v>
      </c>
      <c r="M13" s="127">
        <v>19</v>
      </c>
      <c r="N13" s="126"/>
      <c r="O13" s="126"/>
      <c r="P13" s="128">
        <f t="shared" si="2"/>
        <v>40</v>
      </c>
      <c r="Q13" s="140">
        <v>28</v>
      </c>
      <c r="R13" s="134">
        <f t="shared" si="3"/>
        <v>1.4285714285714286</v>
      </c>
      <c r="T13" s="140" t="s">
        <v>1</v>
      </c>
      <c r="U13" s="127">
        <v>10</v>
      </c>
      <c r="V13" s="127">
        <v>8</v>
      </c>
      <c r="W13" s="126"/>
      <c r="X13" s="126"/>
      <c r="Y13" s="128">
        <f t="shared" si="4"/>
        <v>18</v>
      </c>
      <c r="Z13" s="140">
        <v>27</v>
      </c>
      <c r="AA13" s="130">
        <f t="shared" si="5"/>
        <v>0.66666666666666663</v>
      </c>
    </row>
    <row r="14" spans="1:27" s="44" customFormat="1" ht="9" x14ac:dyDescent="0.15">
      <c r="C14" s="46"/>
      <c r="D14" s="46"/>
      <c r="E14" s="46"/>
      <c r="F14" s="46"/>
      <c r="G14" s="47"/>
      <c r="H14" s="147"/>
      <c r="I14" s="99"/>
      <c r="L14" s="46"/>
      <c r="M14" s="46"/>
      <c r="N14" s="46"/>
      <c r="O14" s="46"/>
      <c r="P14" s="47"/>
      <c r="Q14" s="147"/>
      <c r="R14" s="99"/>
      <c r="U14" s="46"/>
      <c r="V14" s="46"/>
      <c r="W14" s="46"/>
      <c r="X14" s="46"/>
      <c r="Y14" s="47"/>
      <c r="Z14" s="132"/>
      <c r="AA14" s="110"/>
    </row>
    <row r="15" spans="1:27" s="44" customFormat="1" ht="9" x14ac:dyDescent="0.15">
      <c r="C15" s="47">
        <f>SUM(C2:C13)</f>
        <v>67</v>
      </c>
      <c r="D15" s="47">
        <f>SUM(D2:D13)</f>
        <v>51</v>
      </c>
      <c r="E15" s="47">
        <f>SUM(E2:E13)</f>
        <v>20</v>
      </c>
      <c r="F15" s="47">
        <f>SUM(F2:F13)</f>
        <v>16</v>
      </c>
      <c r="G15" s="51">
        <f>SUM(G2:G14)</f>
        <v>154</v>
      </c>
      <c r="H15" s="148">
        <f>SUM(H2:H14)</f>
        <v>80</v>
      </c>
      <c r="I15" s="99"/>
      <c r="L15" s="47">
        <f t="shared" ref="L15:Q15" si="6">SUM(L2:L14)</f>
        <v>77</v>
      </c>
      <c r="M15" s="47">
        <f t="shared" si="6"/>
        <v>66</v>
      </c>
      <c r="N15" s="47">
        <f t="shared" si="6"/>
        <v>14</v>
      </c>
      <c r="O15" s="47">
        <f t="shared" si="6"/>
        <v>0</v>
      </c>
      <c r="P15" s="51">
        <f t="shared" si="6"/>
        <v>157</v>
      </c>
      <c r="Q15" s="148">
        <f t="shared" si="6"/>
        <v>77</v>
      </c>
      <c r="R15" s="99"/>
      <c r="U15" s="47">
        <f t="shared" ref="U15:Z15" si="7">SUM(U2:U14)</f>
        <v>73</v>
      </c>
      <c r="V15" s="47">
        <f t="shared" si="7"/>
        <v>56</v>
      </c>
      <c r="W15" s="47">
        <f t="shared" si="7"/>
        <v>28</v>
      </c>
      <c r="X15" s="47">
        <f t="shared" si="7"/>
        <v>32</v>
      </c>
      <c r="Y15" s="51">
        <f t="shared" si="7"/>
        <v>189</v>
      </c>
      <c r="Z15" s="141">
        <f t="shared" si="7"/>
        <v>80</v>
      </c>
      <c r="AA15" s="110"/>
    </row>
    <row r="16" spans="1:27" s="44" customFormat="1" ht="9" x14ac:dyDescent="0.15">
      <c r="C16" s="46"/>
      <c r="D16" s="46"/>
      <c r="E16" s="46"/>
      <c r="F16" s="46"/>
      <c r="G16" s="46"/>
      <c r="H16" s="98"/>
      <c r="I16" s="99"/>
      <c r="L16" s="46"/>
      <c r="M16" s="46"/>
      <c r="N16" s="46"/>
      <c r="O16" s="46"/>
      <c r="P16" s="46"/>
      <c r="Q16" s="98"/>
      <c r="R16" s="99"/>
      <c r="U16" s="46"/>
      <c r="V16" s="46"/>
      <c r="W16" s="46"/>
      <c r="X16" s="46"/>
      <c r="Y16" s="46"/>
      <c r="Z16" s="111"/>
      <c r="AA16" s="110"/>
    </row>
    <row r="17" spans="1:27" s="44" customFormat="1" ht="9" x14ac:dyDescent="0.15">
      <c r="C17" s="46"/>
      <c r="D17" s="46"/>
      <c r="E17" s="46"/>
      <c r="F17" s="46"/>
      <c r="G17" s="46"/>
      <c r="H17" s="98"/>
      <c r="I17" s="99"/>
      <c r="L17" s="46"/>
      <c r="M17" s="46"/>
      <c r="N17" s="46"/>
      <c r="O17" s="46"/>
      <c r="P17" s="46"/>
      <c r="Q17" s="98"/>
      <c r="R17" s="99"/>
      <c r="S17" s="53"/>
      <c r="U17" s="46"/>
      <c r="V17" s="46"/>
      <c r="W17" s="46"/>
      <c r="X17" s="46"/>
      <c r="Y17" s="46"/>
      <c r="Z17" s="111"/>
      <c r="AA17" s="110"/>
    </row>
    <row r="18" spans="1:27" s="44" customFormat="1" ht="9" x14ac:dyDescent="0.15">
      <c r="B18" s="138" t="s">
        <v>491</v>
      </c>
      <c r="C18" s="46">
        <v>1</v>
      </c>
      <c r="D18" s="46">
        <v>2</v>
      </c>
      <c r="E18" s="46">
        <v>3</v>
      </c>
      <c r="F18" s="46">
        <v>4</v>
      </c>
      <c r="G18" s="46" t="s">
        <v>26</v>
      </c>
      <c r="H18" s="143" t="s">
        <v>73</v>
      </c>
      <c r="I18" s="144" t="s">
        <v>164</v>
      </c>
      <c r="K18" s="138" t="s">
        <v>137</v>
      </c>
      <c r="L18" s="46">
        <v>1</v>
      </c>
      <c r="M18" s="46">
        <v>2</v>
      </c>
      <c r="N18" s="46">
        <v>3</v>
      </c>
      <c r="O18" s="46">
        <v>4</v>
      </c>
      <c r="P18" s="46" t="s">
        <v>26</v>
      </c>
      <c r="Q18" s="143" t="s">
        <v>73</v>
      </c>
      <c r="R18" s="144" t="s">
        <v>164</v>
      </c>
      <c r="S18" s="53"/>
      <c r="T18" s="138" t="s">
        <v>250</v>
      </c>
      <c r="U18" s="46">
        <v>1</v>
      </c>
      <c r="V18" s="46">
        <v>2</v>
      </c>
      <c r="W18" s="46">
        <v>3</v>
      </c>
      <c r="X18" s="46">
        <v>4</v>
      </c>
      <c r="Y18" s="46" t="s">
        <v>26</v>
      </c>
      <c r="Z18" s="112" t="s">
        <v>73</v>
      </c>
      <c r="AA18" s="113" t="s">
        <v>164</v>
      </c>
    </row>
    <row r="19" spans="1:27" s="44" customFormat="1" ht="9" x14ac:dyDescent="0.15">
      <c r="A19" s="44" t="s">
        <v>465</v>
      </c>
      <c r="B19" s="140" t="s">
        <v>308</v>
      </c>
      <c r="C19" s="127">
        <v>0</v>
      </c>
      <c r="D19" s="127">
        <v>1</v>
      </c>
      <c r="E19" s="126"/>
      <c r="F19" s="126"/>
      <c r="G19" s="128">
        <f t="shared" ref="G19:G30" si="8">SUM(C19:F19)</f>
        <v>1</v>
      </c>
      <c r="H19" s="140">
        <v>1</v>
      </c>
      <c r="I19" s="134">
        <f t="shared" ref="I19:I30" si="9">G19/H19</f>
        <v>1</v>
      </c>
      <c r="K19" s="140" t="s">
        <v>496</v>
      </c>
      <c r="L19" s="127">
        <v>1</v>
      </c>
      <c r="M19" s="126"/>
      <c r="N19" s="126"/>
      <c r="O19" s="126"/>
      <c r="P19" s="128">
        <f t="shared" ref="P19:P30" si="10">SUM(L19:O19)</f>
        <v>1</v>
      </c>
      <c r="Q19" s="140">
        <v>1</v>
      </c>
      <c r="R19" s="135">
        <f t="shared" ref="R19:R30" si="11">P19/Q19</f>
        <v>1</v>
      </c>
      <c r="S19" s="53"/>
      <c r="T19" s="140" t="s">
        <v>498</v>
      </c>
      <c r="U19" s="127">
        <v>2</v>
      </c>
      <c r="V19" s="127">
        <v>1</v>
      </c>
      <c r="W19" s="127">
        <v>1</v>
      </c>
      <c r="X19" s="127">
        <v>0</v>
      </c>
      <c r="Y19" s="128">
        <f t="shared" ref="Y19:Y30" si="12">SUM(U19:X19)</f>
        <v>4</v>
      </c>
      <c r="Z19" s="140">
        <v>1</v>
      </c>
      <c r="AA19" s="135">
        <f t="shared" ref="AA19:AA30" si="13">Y19/Z19</f>
        <v>4</v>
      </c>
    </row>
    <row r="20" spans="1:27" s="44" customFormat="1" ht="9" x14ac:dyDescent="0.15">
      <c r="A20" s="44" t="s">
        <v>466</v>
      </c>
      <c r="B20" s="140" t="s">
        <v>500</v>
      </c>
      <c r="C20" s="127">
        <v>2</v>
      </c>
      <c r="D20" s="127">
        <v>0</v>
      </c>
      <c r="E20" s="127">
        <v>9</v>
      </c>
      <c r="F20" s="126"/>
      <c r="G20" s="128">
        <f t="shared" si="8"/>
        <v>11</v>
      </c>
      <c r="H20" s="140">
        <v>1</v>
      </c>
      <c r="I20" s="134">
        <f t="shared" si="9"/>
        <v>11</v>
      </c>
      <c r="K20" s="140" t="s">
        <v>461</v>
      </c>
      <c r="L20" s="127">
        <v>0</v>
      </c>
      <c r="M20" s="126"/>
      <c r="N20" s="126"/>
      <c r="O20" s="126"/>
      <c r="P20" s="128">
        <f t="shared" si="10"/>
        <v>0</v>
      </c>
      <c r="Q20" s="140">
        <v>1</v>
      </c>
      <c r="R20" s="135">
        <f t="shared" si="11"/>
        <v>0</v>
      </c>
      <c r="S20" s="53"/>
      <c r="T20" s="140" t="s">
        <v>495</v>
      </c>
      <c r="U20" s="127">
        <v>4</v>
      </c>
      <c r="V20" s="127">
        <v>5</v>
      </c>
      <c r="W20" s="126"/>
      <c r="X20" s="126"/>
      <c r="Y20" s="128">
        <f t="shared" si="12"/>
        <v>9</v>
      </c>
      <c r="Z20" s="140">
        <v>2</v>
      </c>
      <c r="AA20" s="135">
        <f t="shared" si="13"/>
        <v>4.5</v>
      </c>
    </row>
    <row r="21" spans="1:27" s="44" customFormat="1" ht="9" x14ac:dyDescent="0.15">
      <c r="A21" s="44" t="s">
        <v>468</v>
      </c>
      <c r="B21" s="140" t="s">
        <v>220</v>
      </c>
      <c r="C21" s="127">
        <v>5</v>
      </c>
      <c r="D21" s="126"/>
      <c r="E21" s="126"/>
      <c r="F21" s="126"/>
      <c r="G21" s="128">
        <f t="shared" si="8"/>
        <v>5</v>
      </c>
      <c r="H21" s="140">
        <v>3</v>
      </c>
      <c r="I21" s="134">
        <f t="shared" si="9"/>
        <v>1.6666666666666667</v>
      </c>
      <c r="K21" s="140" t="s">
        <v>377</v>
      </c>
      <c r="L21" s="127">
        <v>0</v>
      </c>
      <c r="M21" s="126"/>
      <c r="N21" s="126"/>
      <c r="O21" s="126"/>
      <c r="P21" s="128">
        <f t="shared" si="10"/>
        <v>0</v>
      </c>
      <c r="Q21" s="140">
        <v>2</v>
      </c>
      <c r="R21" s="135">
        <f t="shared" si="11"/>
        <v>0</v>
      </c>
      <c r="S21" s="53"/>
      <c r="T21" s="140" t="s">
        <v>185</v>
      </c>
      <c r="U21" s="127">
        <v>9</v>
      </c>
      <c r="V21" s="126"/>
      <c r="W21" s="126"/>
      <c r="X21" s="126"/>
      <c r="Y21" s="128">
        <f t="shared" si="12"/>
        <v>9</v>
      </c>
      <c r="Z21" s="140">
        <v>2</v>
      </c>
      <c r="AA21" s="135">
        <f t="shared" si="13"/>
        <v>4.5</v>
      </c>
    </row>
    <row r="22" spans="1:27" s="44" customFormat="1" ht="9" x14ac:dyDescent="0.15">
      <c r="A22" s="44" t="s">
        <v>468</v>
      </c>
      <c r="B22" s="140" t="s">
        <v>384</v>
      </c>
      <c r="C22" s="127">
        <v>0</v>
      </c>
      <c r="D22" s="127">
        <v>1</v>
      </c>
      <c r="E22" s="127">
        <v>0</v>
      </c>
      <c r="F22" s="127">
        <v>0</v>
      </c>
      <c r="G22" s="128">
        <f t="shared" si="8"/>
        <v>1</v>
      </c>
      <c r="H22" s="140">
        <v>4</v>
      </c>
      <c r="I22" s="134">
        <f t="shared" si="9"/>
        <v>0.25</v>
      </c>
      <c r="K22" s="140" t="s">
        <v>497</v>
      </c>
      <c r="L22" s="127">
        <v>1</v>
      </c>
      <c r="M22" s="126"/>
      <c r="N22" s="126"/>
      <c r="O22" s="139"/>
      <c r="P22" s="128">
        <f t="shared" si="10"/>
        <v>1</v>
      </c>
      <c r="Q22" s="140">
        <v>3</v>
      </c>
      <c r="R22" s="135">
        <f t="shared" si="11"/>
        <v>0.33333333333333331</v>
      </c>
      <c r="T22" s="140" t="s">
        <v>502</v>
      </c>
      <c r="U22" s="127">
        <v>8</v>
      </c>
      <c r="V22" s="126"/>
      <c r="W22" s="126"/>
      <c r="X22" s="126"/>
      <c r="Y22" s="128">
        <f t="shared" si="12"/>
        <v>8</v>
      </c>
      <c r="Z22" s="140">
        <v>3</v>
      </c>
      <c r="AA22" s="135">
        <f t="shared" si="13"/>
        <v>2.6666666666666665</v>
      </c>
    </row>
    <row r="23" spans="1:27" s="44" customFormat="1" ht="9" x14ac:dyDescent="0.15">
      <c r="A23" s="44" t="s">
        <v>473</v>
      </c>
      <c r="B23" s="140" t="s">
        <v>442</v>
      </c>
      <c r="C23" s="127">
        <v>3</v>
      </c>
      <c r="D23" s="127">
        <v>1</v>
      </c>
      <c r="E23" s="126"/>
      <c r="F23" s="126"/>
      <c r="G23" s="128">
        <f t="shared" si="8"/>
        <v>4</v>
      </c>
      <c r="H23" s="140">
        <v>5</v>
      </c>
      <c r="I23" s="134">
        <f t="shared" si="9"/>
        <v>0.8</v>
      </c>
      <c r="K23" s="140" t="s">
        <v>344</v>
      </c>
      <c r="L23" s="127">
        <v>7</v>
      </c>
      <c r="M23" s="126"/>
      <c r="N23" s="126"/>
      <c r="O23" s="126"/>
      <c r="P23" s="128">
        <f t="shared" si="10"/>
        <v>7</v>
      </c>
      <c r="Q23" s="140">
        <v>4</v>
      </c>
      <c r="R23" s="135">
        <f t="shared" si="11"/>
        <v>1.75</v>
      </c>
      <c r="T23" s="140" t="s">
        <v>494</v>
      </c>
      <c r="U23" s="126"/>
      <c r="V23" s="127">
        <v>0</v>
      </c>
      <c r="W23" s="126"/>
      <c r="X23" s="126"/>
      <c r="Y23" s="128">
        <f t="shared" si="12"/>
        <v>0</v>
      </c>
      <c r="Z23" s="140">
        <v>4</v>
      </c>
      <c r="AA23" s="135">
        <f t="shared" si="13"/>
        <v>0</v>
      </c>
    </row>
    <row r="24" spans="1:27" s="44" customFormat="1" ht="9" x14ac:dyDescent="0.15">
      <c r="A24" s="44" t="s">
        <v>475</v>
      </c>
      <c r="B24" s="140" t="s">
        <v>389</v>
      </c>
      <c r="C24" s="127">
        <v>0</v>
      </c>
      <c r="D24" s="127">
        <v>15</v>
      </c>
      <c r="E24" s="126"/>
      <c r="F24" s="126"/>
      <c r="G24" s="128">
        <f t="shared" si="8"/>
        <v>15</v>
      </c>
      <c r="H24" s="140">
        <v>7</v>
      </c>
      <c r="I24" s="134">
        <f t="shared" si="9"/>
        <v>2.1428571428571428</v>
      </c>
      <c r="K24" s="140" t="s">
        <v>501</v>
      </c>
      <c r="L24" s="126"/>
      <c r="M24" s="127">
        <v>4</v>
      </c>
      <c r="N24" s="126"/>
      <c r="O24" s="126"/>
      <c r="P24" s="128">
        <f t="shared" si="10"/>
        <v>4</v>
      </c>
      <c r="Q24" s="140">
        <v>4</v>
      </c>
      <c r="R24" s="135">
        <f t="shared" si="11"/>
        <v>1</v>
      </c>
      <c r="T24" s="140" t="s">
        <v>499</v>
      </c>
      <c r="U24" s="126"/>
      <c r="V24" s="127">
        <v>6</v>
      </c>
      <c r="W24" s="126"/>
      <c r="X24" s="126"/>
      <c r="Y24" s="128">
        <f t="shared" si="12"/>
        <v>6</v>
      </c>
      <c r="Z24" s="140">
        <v>5</v>
      </c>
      <c r="AA24" s="135">
        <f t="shared" si="13"/>
        <v>1.2</v>
      </c>
    </row>
    <row r="25" spans="1:27" s="44" customFormat="1" ht="9" x14ac:dyDescent="0.15">
      <c r="A25" s="44" t="s">
        <v>477</v>
      </c>
      <c r="B25" s="140" t="s">
        <v>426</v>
      </c>
      <c r="C25" s="126"/>
      <c r="D25" s="127">
        <v>10</v>
      </c>
      <c r="E25" s="126"/>
      <c r="F25" s="126"/>
      <c r="G25" s="128">
        <f t="shared" si="8"/>
        <v>10</v>
      </c>
      <c r="H25" s="140">
        <v>9</v>
      </c>
      <c r="I25" s="134">
        <f t="shared" si="9"/>
        <v>1.1111111111111112</v>
      </c>
      <c r="K25" s="140" t="s">
        <v>7</v>
      </c>
      <c r="L25" s="126"/>
      <c r="M25" s="127">
        <v>3</v>
      </c>
      <c r="N25" s="126"/>
      <c r="O25" s="139"/>
      <c r="P25" s="128">
        <f t="shared" si="10"/>
        <v>3</v>
      </c>
      <c r="Q25" s="140">
        <v>5</v>
      </c>
      <c r="R25" s="135">
        <f t="shared" si="11"/>
        <v>0.6</v>
      </c>
      <c r="T25" s="140" t="s">
        <v>416</v>
      </c>
      <c r="U25" s="127">
        <v>1</v>
      </c>
      <c r="V25" s="127">
        <v>0</v>
      </c>
      <c r="W25" s="127">
        <v>0</v>
      </c>
      <c r="X25" s="127">
        <v>0</v>
      </c>
      <c r="Y25" s="128">
        <f t="shared" si="12"/>
        <v>1</v>
      </c>
      <c r="Z25" s="140">
        <v>6</v>
      </c>
      <c r="AA25" s="135">
        <f t="shared" si="13"/>
        <v>0.16666666666666666</v>
      </c>
    </row>
    <row r="26" spans="1:27" s="44" customFormat="1" ht="9" x14ac:dyDescent="0.15">
      <c r="A26" s="44" t="s">
        <v>479</v>
      </c>
      <c r="B26" s="140" t="s">
        <v>423</v>
      </c>
      <c r="C26" s="127">
        <v>14</v>
      </c>
      <c r="D26" s="127">
        <v>7</v>
      </c>
      <c r="E26" s="126"/>
      <c r="F26" s="126"/>
      <c r="G26" s="128">
        <f t="shared" si="8"/>
        <v>21</v>
      </c>
      <c r="H26" s="140">
        <v>9</v>
      </c>
      <c r="I26" s="134">
        <f t="shared" si="9"/>
        <v>2.3333333333333335</v>
      </c>
      <c r="K26" s="140" t="s">
        <v>433</v>
      </c>
      <c r="L26" s="126"/>
      <c r="M26" s="127">
        <v>6</v>
      </c>
      <c r="N26" s="126"/>
      <c r="O26" s="126"/>
      <c r="P26" s="128">
        <f t="shared" si="10"/>
        <v>6</v>
      </c>
      <c r="Q26" s="140">
        <v>5</v>
      </c>
      <c r="R26" s="135">
        <f t="shared" si="11"/>
        <v>1.2</v>
      </c>
      <c r="T26" s="140" t="s">
        <v>278</v>
      </c>
      <c r="U26" s="127">
        <v>7</v>
      </c>
      <c r="V26" s="127">
        <v>9</v>
      </c>
      <c r="W26" s="126"/>
      <c r="X26" s="139"/>
      <c r="Y26" s="128">
        <f t="shared" si="12"/>
        <v>16</v>
      </c>
      <c r="Z26" s="140">
        <v>7</v>
      </c>
      <c r="AA26" s="135">
        <f t="shared" si="13"/>
        <v>2.2857142857142856</v>
      </c>
    </row>
    <row r="27" spans="1:27" s="44" customFormat="1" ht="9" x14ac:dyDescent="0.15">
      <c r="A27" s="44" t="s">
        <v>479</v>
      </c>
      <c r="B27" s="140" t="s">
        <v>438</v>
      </c>
      <c r="C27" s="127">
        <v>9</v>
      </c>
      <c r="D27" s="127">
        <v>2</v>
      </c>
      <c r="E27" s="127">
        <v>8</v>
      </c>
      <c r="F27" s="126"/>
      <c r="G27" s="128">
        <f t="shared" si="8"/>
        <v>19</v>
      </c>
      <c r="H27" s="140">
        <v>12</v>
      </c>
      <c r="I27" s="134">
        <f t="shared" si="9"/>
        <v>1.5833333333333333</v>
      </c>
      <c r="K27" s="140" t="s">
        <v>451</v>
      </c>
      <c r="L27" s="127">
        <v>5</v>
      </c>
      <c r="M27" s="127">
        <v>4</v>
      </c>
      <c r="N27" s="126"/>
      <c r="O27" s="126"/>
      <c r="P27" s="128">
        <f t="shared" si="10"/>
        <v>9</v>
      </c>
      <c r="Q27" s="140">
        <v>7</v>
      </c>
      <c r="R27" s="135">
        <f t="shared" si="11"/>
        <v>1.2857142857142858</v>
      </c>
      <c r="T27" s="140" t="s">
        <v>493</v>
      </c>
      <c r="U27" s="127">
        <v>0</v>
      </c>
      <c r="V27" s="127">
        <v>1</v>
      </c>
      <c r="W27" s="127">
        <v>0</v>
      </c>
      <c r="X27" s="126"/>
      <c r="Y27" s="128">
        <f t="shared" si="12"/>
        <v>1</v>
      </c>
      <c r="Z27" s="140">
        <v>8</v>
      </c>
      <c r="AA27" s="135">
        <f t="shared" si="13"/>
        <v>0.125</v>
      </c>
    </row>
    <row r="28" spans="1:27" s="44" customFormat="1" ht="9" x14ac:dyDescent="0.15">
      <c r="A28" s="44" t="s">
        <v>479</v>
      </c>
      <c r="B28" s="140" t="s">
        <v>399</v>
      </c>
      <c r="C28" s="127">
        <v>22</v>
      </c>
      <c r="D28" s="127">
        <v>22</v>
      </c>
      <c r="E28" s="127">
        <v>13</v>
      </c>
      <c r="F28" s="126"/>
      <c r="G28" s="128">
        <f t="shared" si="8"/>
        <v>57</v>
      </c>
      <c r="H28" s="140">
        <v>29</v>
      </c>
      <c r="I28" s="134">
        <f t="shared" si="9"/>
        <v>1.9655172413793103</v>
      </c>
      <c r="K28" s="140" t="s">
        <v>373</v>
      </c>
      <c r="L28" s="127">
        <v>1</v>
      </c>
      <c r="M28" s="127">
        <v>2</v>
      </c>
      <c r="N28" s="126"/>
      <c r="O28" s="126"/>
      <c r="P28" s="128">
        <f t="shared" si="10"/>
        <v>3</v>
      </c>
      <c r="Q28" s="140">
        <v>13</v>
      </c>
      <c r="R28" s="135">
        <f t="shared" si="11"/>
        <v>0.23076923076923078</v>
      </c>
      <c r="T28" s="140" t="s">
        <v>355</v>
      </c>
      <c r="U28" s="127">
        <v>13</v>
      </c>
      <c r="V28" s="126"/>
      <c r="W28" s="126"/>
      <c r="X28" s="126"/>
      <c r="Y28" s="128">
        <f t="shared" si="12"/>
        <v>13</v>
      </c>
      <c r="Z28" s="140">
        <v>11</v>
      </c>
      <c r="AA28" s="135">
        <f t="shared" si="13"/>
        <v>1.1818181818181819</v>
      </c>
    </row>
    <row r="29" spans="1:27" s="44" customFormat="1" ht="9" x14ac:dyDescent="0.15">
      <c r="A29" s="44" t="s">
        <v>486</v>
      </c>
      <c r="B29" s="155"/>
      <c r="C29" s="126"/>
      <c r="D29" s="126"/>
      <c r="E29" s="126"/>
      <c r="F29" s="126"/>
      <c r="G29" s="128">
        <f t="shared" si="8"/>
        <v>0</v>
      </c>
      <c r="H29" s="140"/>
      <c r="I29" s="134" t="e">
        <f t="shared" si="9"/>
        <v>#DIV/0!</v>
      </c>
      <c r="K29" s="140" t="s">
        <v>446</v>
      </c>
      <c r="L29" s="126"/>
      <c r="M29" s="127">
        <v>5</v>
      </c>
      <c r="N29" s="126"/>
      <c r="O29" s="126"/>
      <c r="P29" s="128">
        <f t="shared" si="10"/>
        <v>5</v>
      </c>
      <c r="Q29" s="140">
        <v>16</v>
      </c>
      <c r="R29" s="135">
        <f t="shared" si="11"/>
        <v>0.3125</v>
      </c>
      <c r="T29" s="140" t="s">
        <v>349</v>
      </c>
      <c r="U29" s="127">
        <v>7</v>
      </c>
      <c r="V29" s="127">
        <v>10</v>
      </c>
      <c r="W29" s="127">
        <v>8</v>
      </c>
      <c r="X29" s="139"/>
      <c r="Y29" s="128">
        <f t="shared" si="12"/>
        <v>25</v>
      </c>
      <c r="Z29" s="140">
        <v>12</v>
      </c>
      <c r="AA29" s="135">
        <f t="shared" si="13"/>
        <v>2.0833333333333335</v>
      </c>
    </row>
    <row r="30" spans="1:27" s="44" customFormat="1" ht="9" x14ac:dyDescent="0.15">
      <c r="A30" s="44" t="s">
        <v>486</v>
      </c>
      <c r="B30" s="155"/>
      <c r="C30" s="126"/>
      <c r="D30" s="126"/>
      <c r="E30" s="126"/>
      <c r="F30" s="126"/>
      <c r="G30" s="128">
        <f t="shared" si="8"/>
        <v>0</v>
      </c>
      <c r="H30" s="140"/>
      <c r="I30" s="134" t="e">
        <f t="shared" si="9"/>
        <v>#DIV/0!</v>
      </c>
      <c r="K30" s="140" t="s">
        <v>492</v>
      </c>
      <c r="L30" s="127">
        <v>9</v>
      </c>
      <c r="M30" s="127">
        <v>5</v>
      </c>
      <c r="N30" s="127">
        <v>11</v>
      </c>
      <c r="O30" s="127">
        <v>7</v>
      </c>
      <c r="P30" s="128">
        <f t="shared" si="10"/>
        <v>32</v>
      </c>
      <c r="Q30" s="140">
        <v>19</v>
      </c>
      <c r="R30" s="135">
        <f t="shared" si="11"/>
        <v>1.6842105263157894</v>
      </c>
      <c r="T30" s="140" t="s">
        <v>180</v>
      </c>
      <c r="U30" s="127">
        <v>6</v>
      </c>
      <c r="V30" s="127">
        <v>2</v>
      </c>
      <c r="W30" s="126"/>
      <c r="X30" s="126"/>
      <c r="Y30" s="128">
        <f t="shared" si="12"/>
        <v>8</v>
      </c>
      <c r="Z30" s="140">
        <v>15</v>
      </c>
      <c r="AA30" s="135">
        <f t="shared" si="13"/>
        <v>0.53333333333333333</v>
      </c>
    </row>
    <row r="31" spans="1:27" s="44" customFormat="1" ht="9" x14ac:dyDescent="0.15">
      <c r="C31" s="46"/>
      <c r="D31" s="46"/>
      <c r="E31" s="46"/>
      <c r="F31" s="46"/>
      <c r="G31" s="47"/>
      <c r="H31" s="147"/>
      <c r="I31" s="99"/>
      <c r="L31" s="46"/>
      <c r="M31" s="46"/>
      <c r="N31" s="46"/>
      <c r="O31" s="46"/>
      <c r="P31" s="47"/>
      <c r="Q31" s="147"/>
      <c r="R31" s="46"/>
      <c r="U31" s="46"/>
      <c r="V31" s="46"/>
      <c r="W31" s="46"/>
      <c r="X31" s="46"/>
      <c r="Y31" s="47"/>
      <c r="Z31" s="136"/>
      <c r="AA31" s="56"/>
    </row>
    <row r="32" spans="1:27" s="44" customFormat="1" ht="9" x14ac:dyDescent="0.15">
      <c r="C32" s="47">
        <f t="shared" ref="C32:H32" si="14">SUM(C19:C31)</f>
        <v>55</v>
      </c>
      <c r="D32" s="47">
        <f t="shared" si="14"/>
        <v>59</v>
      </c>
      <c r="E32" s="47">
        <f t="shared" si="14"/>
        <v>30</v>
      </c>
      <c r="F32" s="47">
        <f t="shared" si="14"/>
        <v>0</v>
      </c>
      <c r="G32" s="51">
        <f t="shared" si="14"/>
        <v>144</v>
      </c>
      <c r="H32" s="148">
        <f t="shared" si="14"/>
        <v>80</v>
      </c>
      <c r="I32" s="99"/>
      <c r="L32" s="47">
        <f t="shared" ref="L32:Q32" si="15">SUM(L19:L31)</f>
        <v>24</v>
      </c>
      <c r="M32" s="47">
        <f t="shared" si="15"/>
        <v>29</v>
      </c>
      <c r="N32" s="47">
        <f t="shared" si="15"/>
        <v>11</v>
      </c>
      <c r="O32" s="47">
        <f t="shared" si="15"/>
        <v>7</v>
      </c>
      <c r="P32" s="51">
        <f t="shared" si="15"/>
        <v>71</v>
      </c>
      <c r="Q32" s="148">
        <f t="shared" si="15"/>
        <v>80</v>
      </c>
      <c r="R32" s="54"/>
      <c r="U32" s="47">
        <f t="shared" ref="U32:Z32" si="16">SUM(U19:U31)</f>
        <v>57</v>
      </c>
      <c r="V32" s="47">
        <f t="shared" si="16"/>
        <v>34</v>
      </c>
      <c r="W32" s="47">
        <f t="shared" si="16"/>
        <v>9</v>
      </c>
      <c r="X32" s="47">
        <f t="shared" si="16"/>
        <v>0</v>
      </c>
      <c r="Y32" s="51">
        <f t="shared" si="16"/>
        <v>100</v>
      </c>
      <c r="Z32" s="141">
        <f t="shared" si="16"/>
        <v>76</v>
      </c>
      <c r="AA32" s="56"/>
    </row>
    <row r="33" spans="1:27" s="44" customFormat="1" ht="9" x14ac:dyDescent="0.15">
      <c r="C33" s="46"/>
      <c r="D33" s="46"/>
      <c r="E33" s="46"/>
      <c r="F33" s="46"/>
      <c r="G33" s="46"/>
      <c r="H33" s="98"/>
      <c r="I33" s="99"/>
      <c r="L33" s="46"/>
      <c r="M33" s="46"/>
      <c r="N33" s="46"/>
      <c r="O33" s="46"/>
      <c r="P33" s="46"/>
      <c r="Q33" s="98"/>
      <c r="R33" s="54"/>
      <c r="Z33" s="101"/>
      <c r="AA33" s="56"/>
    </row>
    <row r="34" spans="1:27" s="44" customFormat="1" ht="9" x14ac:dyDescent="0.15">
      <c r="C34" s="46"/>
      <c r="D34" s="46"/>
      <c r="E34" s="46"/>
      <c r="F34" s="46"/>
      <c r="G34" s="46"/>
      <c r="H34" s="98"/>
      <c r="I34" s="99"/>
      <c r="L34" s="46"/>
      <c r="M34" s="46"/>
      <c r="N34" s="46"/>
      <c r="O34" s="46"/>
      <c r="P34" s="46"/>
      <c r="Q34" s="98"/>
      <c r="R34" s="54"/>
      <c r="Z34" s="101"/>
      <c r="AA34" s="56"/>
    </row>
    <row r="35" spans="1:27" s="44" customFormat="1" ht="9" x14ac:dyDescent="0.15">
      <c r="B35" s="138" t="s">
        <v>52</v>
      </c>
      <c r="C35" s="46">
        <v>1</v>
      </c>
      <c r="D35" s="46">
        <v>2</v>
      </c>
      <c r="E35" s="46">
        <v>3</v>
      </c>
      <c r="F35" s="46">
        <v>4</v>
      </c>
      <c r="G35" s="46" t="s">
        <v>26</v>
      </c>
      <c r="H35" s="143" t="s">
        <v>73</v>
      </c>
      <c r="I35" s="144" t="s">
        <v>164</v>
      </c>
      <c r="L35" s="46"/>
      <c r="M35" s="46"/>
      <c r="N35" s="46"/>
      <c r="O35" s="46"/>
      <c r="P35" s="46"/>
      <c r="Q35" s="98"/>
      <c r="R35" s="54"/>
      <c r="Z35" s="101"/>
      <c r="AA35" s="56"/>
    </row>
    <row r="36" spans="1:27" s="44" customFormat="1" ht="9" x14ac:dyDescent="0.15">
      <c r="A36" s="44" t="s">
        <v>465</v>
      </c>
      <c r="B36" s="140" t="s">
        <v>505</v>
      </c>
      <c r="C36" s="126"/>
      <c r="D36" s="127">
        <v>0</v>
      </c>
      <c r="E36" s="126"/>
      <c r="F36" s="126"/>
      <c r="G36" s="128">
        <f t="shared" ref="G36:G47" si="17">SUM(C36:F36)</f>
        <v>0</v>
      </c>
      <c r="H36" s="140">
        <v>1</v>
      </c>
      <c r="I36" s="134">
        <f t="shared" ref="I36:I47" si="18">G36/H36</f>
        <v>0</v>
      </c>
      <c r="K36" s="44" t="s">
        <v>0</v>
      </c>
      <c r="L36" s="47">
        <f>C15</f>
        <v>67</v>
      </c>
      <c r="M36" s="47">
        <f>D15</f>
        <v>51</v>
      </c>
      <c r="N36" s="47">
        <f>E15</f>
        <v>20</v>
      </c>
      <c r="O36" s="47">
        <f>F15</f>
        <v>16</v>
      </c>
      <c r="P36" s="46"/>
      <c r="Q36" s="114">
        <f>SUM(L36:P36)</f>
        <v>154</v>
      </c>
      <c r="R36" s="95"/>
      <c r="S36" s="58" t="s">
        <v>65</v>
      </c>
      <c r="T36" s="137">
        <v>105</v>
      </c>
      <c r="Z36" s="101"/>
      <c r="AA36" s="56"/>
    </row>
    <row r="37" spans="1:27" s="44" customFormat="1" ht="9" x14ac:dyDescent="0.15">
      <c r="A37" s="44" t="s">
        <v>466</v>
      </c>
      <c r="B37" s="140" t="s">
        <v>342</v>
      </c>
      <c r="C37" s="127">
        <v>7</v>
      </c>
      <c r="D37" s="127">
        <v>1</v>
      </c>
      <c r="E37" s="127">
        <v>3</v>
      </c>
      <c r="F37" s="127">
        <v>7</v>
      </c>
      <c r="G37" s="128">
        <f t="shared" si="17"/>
        <v>18</v>
      </c>
      <c r="H37" s="140">
        <v>1</v>
      </c>
      <c r="I37" s="134">
        <f t="shared" si="18"/>
        <v>18</v>
      </c>
      <c r="K37" s="44" t="s">
        <v>156</v>
      </c>
      <c r="L37" s="47">
        <f>L15</f>
        <v>77</v>
      </c>
      <c r="M37" s="47">
        <f>M15</f>
        <v>66</v>
      </c>
      <c r="N37" s="47">
        <f>N15</f>
        <v>14</v>
      </c>
      <c r="O37" s="47">
        <f>O15</f>
        <v>0</v>
      </c>
      <c r="P37" s="46"/>
      <c r="Q37" s="114">
        <f>SUM(L37:P37)</f>
        <v>157</v>
      </c>
      <c r="R37" s="95">
        <v>35</v>
      </c>
      <c r="S37" s="58" t="s">
        <v>66</v>
      </c>
      <c r="T37" s="137">
        <v>35</v>
      </c>
      <c r="Z37" s="101"/>
      <c r="AA37" s="56"/>
    </row>
    <row r="38" spans="1:27" s="44" customFormat="1" ht="9" x14ac:dyDescent="0.15">
      <c r="A38" s="44" t="s">
        <v>468</v>
      </c>
      <c r="B38" s="140" t="s">
        <v>163</v>
      </c>
      <c r="C38" s="127">
        <v>3</v>
      </c>
      <c r="D38" s="127">
        <v>3</v>
      </c>
      <c r="E38" s="127">
        <v>4</v>
      </c>
      <c r="F38" s="127">
        <v>3</v>
      </c>
      <c r="G38" s="128">
        <f t="shared" si="17"/>
        <v>13</v>
      </c>
      <c r="H38" s="140">
        <v>1</v>
      </c>
      <c r="I38" s="134">
        <f t="shared" si="18"/>
        <v>13</v>
      </c>
      <c r="K38" s="44" t="s">
        <v>38</v>
      </c>
      <c r="L38" s="47">
        <f>U15</f>
        <v>73</v>
      </c>
      <c r="M38" s="47">
        <f>V15</f>
        <v>56</v>
      </c>
      <c r="N38" s="47">
        <f>W15</f>
        <v>28</v>
      </c>
      <c r="O38" s="47">
        <f>X15</f>
        <v>32</v>
      </c>
      <c r="P38" s="46"/>
      <c r="Q38" s="114">
        <f>SUM(L38:O38)</f>
        <v>189</v>
      </c>
      <c r="R38" s="95">
        <v>105</v>
      </c>
      <c r="Z38" s="101"/>
      <c r="AA38" s="56"/>
    </row>
    <row r="39" spans="1:27" s="44" customFormat="1" ht="9" x14ac:dyDescent="0.15">
      <c r="A39" s="44" t="s">
        <v>468</v>
      </c>
      <c r="B39" s="140" t="s">
        <v>55</v>
      </c>
      <c r="C39" s="127">
        <v>5</v>
      </c>
      <c r="D39" s="126"/>
      <c r="E39" s="126"/>
      <c r="F39" s="126"/>
      <c r="G39" s="128">
        <f t="shared" si="17"/>
        <v>5</v>
      </c>
      <c r="H39" s="140">
        <v>1</v>
      </c>
      <c r="I39" s="134">
        <f t="shared" si="18"/>
        <v>5</v>
      </c>
      <c r="K39" s="44" t="s">
        <v>491</v>
      </c>
      <c r="L39" s="47">
        <f>C32</f>
        <v>55</v>
      </c>
      <c r="M39" s="47">
        <f>D32</f>
        <v>59</v>
      </c>
      <c r="N39" s="47">
        <f>E32</f>
        <v>30</v>
      </c>
      <c r="O39" s="47">
        <f>F32</f>
        <v>0</v>
      </c>
      <c r="P39" s="46"/>
      <c r="Q39" s="114">
        <f>SUM(L39:O39)</f>
        <v>144</v>
      </c>
      <c r="R39" s="95"/>
      <c r="S39" s="58"/>
      <c r="Z39" s="101"/>
      <c r="AA39" s="56"/>
    </row>
    <row r="40" spans="1:27" s="44" customFormat="1" ht="9" x14ac:dyDescent="0.15">
      <c r="A40" s="44" t="s">
        <v>473</v>
      </c>
      <c r="B40" s="140" t="s">
        <v>201</v>
      </c>
      <c r="C40" s="127">
        <v>2</v>
      </c>
      <c r="D40" s="127">
        <v>1</v>
      </c>
      <c r="E40" s="127">
        <v>1</v>
      </c>
      <c r="F40" s="126"/>
      <c r="G40" s="128">
        <f t="shared" si="17"/>
        <v>4</v>
      </c>
      <c r="H40" s="140">
        <v>3</v>
      </c>
      <c r="I40" s="134">
        <f t="shared" si="18"/>
        <v>1.3333333333333333</v>
      </c>
      <c r="K40" s="44" t="s">
        <v>137</v>
      </c>
      <c r="L40" s="47">
        <f>L32</f>
        <v>24</v>
      </c>
      <c r="M40" s="47">
        <f>M32</f>
        <v>29</v>
      </c>
      <c r="N40" s="47">
        <f>N32</f>
        <v>11</v>
      </c>
      <c r="O40" s="47">
        <f>O32</f>
        <v>7</v>
      </c>
      <c r="P40" s="46"/>
      <c r="Q40" s="114">
        <f>SUM(L40:O40)</f>
        <v>71</v>
      </c>
      <c r="R40" s="95"/>
      <c r="Z40" s="101"/>
      <c r="AA40" s="56"/>
    </row>
    <row r="41" spans="1:27" s="44" customFormat="1" ht="9" x14ac:dyDescent="0.15">
      <c r="A41" s="44" t="s">
        <v>475</v>
      </c>
      <c r="B41" s="140" t="s">
        <v>243</v>
      </c>
      <c r="C41" s="127">
        <v>0</v>
      </c>
      <c r="D41" s="126"/>
      <c r="E41" s="126"/>
      <c r="F41" s="126"/>
      <c r="G41" s="128">
        <f t="shared" si="17"/>
        <v>0</v>
      </c>
      <c r="H41" s="140">
        <v>4</v>
      </c>
      <c r="I41" s="134">
        <f t="shared" si="18"/>
        <v>0</v>
      </c>
      <c r="K41" s="44" t="s">
        <v>250</v>
      </c>
      <c r="L41" s="47">
        <f>U32</f>
        <v>57</v>
      </c>
      <c r="M41" s="47">
        <f>V32</f>
        <v>34</v>
      </c>
      <c r="N41" s="47">
        <f>W32</f>
        <v>9</v>
      </c>
      <c r="O41" s="47">
        <f>X32</f>
        <v>0</v>
      </c>
      <c r="P41" s="46"/>
      <c r="Q41" s="114">
        <f>SUM(L41:O41)</f>
        <v>100</v>
      </c>
      <c r="R41" s="85"/>
      <c r="Z41" s="101"/>
      <c r="AA41" s="56"/>
    </row>
    <row r="42" spans="1:27" s="44" customFormat="1" ht="9" x14ac:dyDescent="0.15">
      <c r="A42" s="44" t="s">
        <v>477</v>
      </c>
      <c r="B42" s="140" t="s">
        <v>427</v>
      </c>
      <c r="C42" s="127">
        <v>0</v>
      </c>
      <c r="D42" s="127">
        <v>1</v>
      </c>
      <c r="E42" s="127">
        <v>6</v>
      </c>
      <c r="F42" s="126"/>
      <c r="G42" s="128">
        <f t="shared" si="17"/>
        <v>7</v>
      </c>
      <c r="H42" s="140">
        <v>4</v>
      </c>
      <c r="I42" s="134">
        <f t="shared" si="18"/>
        <v>1.75</v>
      </c>
      <c r="K42" s="44" t="s">
        <v>52</v>
      </c>
      <c r="L42" s="47">
        <f>C49</f>
        <v>28</v>
      </c>
      <c r="M42" s="47">
        <f>D49</f>
        <v>35</v>
      </c>
      <c r="N42" s="47">
        <f>E49</f>
        <v>44</v>
      </c>
      <c r="O42" s="47">
        <f>F49</f>
        <v>26</v>
      </c>
      <c r="P42" s="46"/>
      <c r="Q42" s="114">
        <f>SUM(L42:O42)</f>
        <v>133</v>
      </c>
      <c r="R42" s="85"/>
      <c r="Z42" s="101"/>
      <c r="AA42" s="56"/>
    </row>
    <row r="43" spans="1:27" s="44" customFormat="1" ht="9" x14ac:dyDescent="0.15">
      <c r="A43" s="44" t="s">
        <v>479</v>
      </c>
      <c r="B43" s="140" t="s">
        <v>437</v>
      </c>
      <c r="C43" s="127">
        <v>0</v>
      </c>
      <c r="D43" s="127">
        <v>7</v>
      </c>
      <c r="E43" s="127">
        <v>7</v>
      </c>
      <c r="F43" s="126"/>
      <c r="G43" s="128">
        <f t="shared" si="17"/>
        <v>14</v>
      </c>
      <c r="H43" s="140">
        <v>4</v>
      </c>
      <c r="I43" s="134">
        <f t="shared" si="18"/>
        <v>3.5</v>
      </c>
      <c r="L43" s="46"/>
      <c r="M43" s="46"/>
      <c r="N43" s="46"/>
      <c r="O43" s="46"/>
      <c r="P43" s="46"/>
      <c r="Q43" s="111"/>
      <c r="R43" s="54"/>
      <c r="Z43" s="101"/>
      <c r="AA43" s="56"/>
    </row>
    <row r="44" spans="1:27" s="44" customFormat="1" ht="9" x14ac:dyDescent="0.15">
      <c r="A44" s="44" t="s">
        <v>479</v>
      </c>
      <c r="B44" s="140" t="s">
        <v>504</v>
      </c>
      <c r="C44" s="127">
        <v>7</v>
      </c>
      <c r="D44" s="127">
        <v>12</v>
      </c>
      <c r="E44" s="127">
        <v>16</v>
      </c>
      <c r="F44" s="127">
        <v>14</v>
      </c>
      <c r="G44" s="128">
        <f t="shared" si="17"/>
        <v>49</v>
      </c>
      <c r="H44" s="140">
        <v>8</v>
      </c>
      <c r="I44" s="134">
        <f t="shared" si="18"/>
        <v>6.125</v>
      </c>
      <c r="L44" s="46"/>
      <c r="M44" s="46"/>
      <c r="N44" s="46"/>
      <c r="O44" s="46"/>
      <c r="P44" s="46"/>
      <c r="Q44" s="111"/>
      <c r="R44" s="54"/>
      <c r="Z44" s="101"/>
      <c r="AA44" s="56"/>
    </row>
    <row r="45" spans="1:27" s="44" customFormat="1" ht="9" x14ac:dyDescent="0.15">
      <c r="A45" s="44" t="s">
        <v>479</v>
      </c>
      <c r="B45" s="140" t="s">
        <v>6</v>
      </c>
      <c r="C45" s="126"/>
      <c r="D45" s="127">
        <v>4</v>
      </c>
      <c r="E45" s="126"/>
      <c r="F45" s="126"/>
      <c r="G45" s="128">
        <f t="shared" si="17"/>
        <v>4</v>
      </c>
      <c r="H45" s="140">
        <v>9</v>
      </c>
      <c r="I45" s="134">
        <f t="shared" si="18"/>
        <v>0.44444444444444442</v>
      </c>
      <c r="L45" s="46"/>
      <c r="M45" s="46"/>
      <c r="N45" s="46"/>
      <c r="O45" s="46"/>
      <c r="P45" s="46"/>
      <c r="Q45" s="111"/>
      <c r="R45" s="54"/>
      <c r="Z45" s="101"/>
      <c r="AA45" s="56"/>
    </row>
    <row r="46" spans="1:27" s="44" customFormat="1" ht="9" x14ac:dyDescent="0.15">
      <c r="A46" s="44" t="s">
        <v>486</v>
      </c>
      <c r="B46" s="140" t="s">
        <v>503</v>
      </c>
      <c r="C46" s="127">
        <v>4</v>
      </c>
      <c r="D46" s="127">
        <v>3</v>
      </c>
      <c r="E46" s="127">
        <v>7</v>
      </c>
      <c r="F46" s="127">
        <v>2</v>
      </c>
      <c r="G46" s="128">
        <f t="shared" si="17"/>
        <v>16</v>
      </c>
      <c r="H46" s="140">
        <v>14</v>
      </c>
      <c r="I46" s="134">
        <f t="shared" si="18"/>
        <v>1.1428571428571428</v>
      </c>
      <c r="L46" s="46"/>
      <c r="M46" s="46"/>
      <c r="N46" s="46"/>
      <c r="O46" s="46"/>
      <c r="P46" s="46"/>
      <c r="Q46" s="111"/>
      <c r="R46" s="54"/>
      <c r="Z46" s="101"/>
      <c r="AA46" s="56"/>
    </row>
    <row r="47" spans="1:27" s="44" customFormat="1" ht="9" x14ac:dyDescent="0.15">
      <c r="A47" s="44" t="s">
        <v>486</v>
      </c>
      <c r="B47" s="140" t="s">
        <v>157</v>
      </c>
      <c r="C47" s="126"/>
      <c r="D47" s="127">
        <v>3</v>
      </c>
      <c r="E47" s="126"/>
      <c r="F47" s="126"/>
      <c r="G47" s="128">
        <f t="shared" si="17"/>
        <v>3</v>
      </c>
      <c r="H47" s="140">
        <v>30</v>
      </c>
      <c r="I47" s="134">
        <f t="shared" si="18"/>
        <v>0.1</v>
      </c>
      <c r="L47" s="46"/>
      <c r="M47" s="46"/>
      <c r="N47" s="46"/>
      <c r="O47" s="46"/>
      <c r="P47" s="46"/>
      <c r="Q47" s="111"/>
      <c r="R47" s="54"/>
      <c r="Z47" s="101"/>
      <c r="AA47" s="56"/>
    </row>
    <row r="48" spans="1:27" s="44" customFormat="1" ht="9" x14ac:dyDescent="0.15">
      <c r="C48" s="46"/>
      <c r="D48" s="46"/>
      <c r="E48" s="46"/>
      <c r="F48" s="46"/>
      <c r="G48" s="47"/>
      <c r="H48" s="132"/>
      <c r="I48" s="110"/>
      <c r="L48" s="46"/>
      <c r="M48" s="46"/>
      <c r="N48" s="46"/>
      <c r="O48" s="46"/>
      <c r="P48" s="46"/>
      <c r="Q48" s="111"/>
      <c r="R48" s="54"/>
      <c r="Z48" s="101"/>
      <c r="AA48" s="56"/>
    </row>
    <row r="49" spans="3:27" s="44" customFormat="1" ht="9" x14ac:dyDescent="0.15">
      <c r="C49" s="47">
        <f t="shared" ref="C49:H49" si="19">SUM(C36:C48)</f>
        <v>28</v>
      </c>
      <c r="D49" s="47">
        <f t="shared" si="19"/>
        <v>35</v>
      </c>
      <c r="E49" s="47">
        <f t="shared" si="19"/>
        <v>44</v>
      </c>
      <c r="F49" s="47">
        <f t="shared" si="19"/>
        <v>26</v>
      </c>
      <c r="G49" s="51">
        <f t="shared" si="19"/>
        <v>133</v>
      </c>
      <c r="H49" s="141">
        <f t="shared" si="19"/>
        <v>80</v>
      </c>
      <c r="I49" s="110"/>
      <c r="L49" s="46"/>
      <c r="M49" s="46"/>
      <c r="N49" s="46"/>
      <c r="O49" s="46"/>
      <c r="P49" s="46"/>
      <c r="Q49" s="111"/>
      <c r="R49" s="54"/>
      <c r="Z49" s="101"/>
      <c r="AA49" s="56"/>
    </row>
    <row r="50" spans="3:27" s="44" customFormat="1" ht="9" x14ac:dyDescent="0.15">
      <c r="C50" s="46"/>
      <c r="D50" s="46"/>
      <c r="E50" s="46"/>
      <c r="F50" s="46"/>
      <c r="G50" s="46"/>
      <c r="H50" s="111"/>
      <c r="I50" s="110"/>
      <c r="L50" s="46"/>
      <c r="M50" s="46"/>
      <c r="N50" s="46"/>
      <c r="O50" s="46"/>
      <c r="P50" s="46"/>
      <c r="Q50" s="111"/>
      <c r="R50" s="54"/>
      <c r="Z50" s="101"/>
      <c r="AA50" s="56"/>
    </row>
    <row r="51" spans="3:27" s="44" customFormat="1" ht="9" x14ac:dyDescent="0.15">
      <c r="C51" s="46"/>
      <c r="D51" s="46"/>
      <c r="E51" s="46"/>
      <c r="F51" s="46"/>
      <c r="G51" s="46"/>
      <c r="H51" s="111"/>
      <c r="I51" s="110"/>
      <c r="L51" s="46"/>
      <c r="M51" s="46"/>
      <c r="N51" s="46"/>
      <c r="O51" s="46"/>
      <c r="P51" s="46"/>
      <c r="Q51" s="111"/>
      <c r="R51" s="54"/>
      <c r="Z51" s="101"/>
      <c r="AA51" s="56"/>
    </row>
    <row r="52" spans="3:27" s="44" customFormat="1" ht="9" x14ac:dyDescent="0.15">
      <c r="C52" s="46"/>
      <c r="D52" s="46"/>
      <c r="E52" s="46"/>
      <c r="F52" s="46"/>
      <c r="G52" s="46"/>
      <c r="H52" s="111"/>
      <c r="I52" s="110"/>
      <c r="L52" s="46"/>
      <c r="M52" s="46"/>
      <c r="N52" s="46"/>
      <c r="O52" s="46"/>
      <c r="P52" s="46"/>
      <c r="Q52" s="111"/>
      <c r="R52" s="54"/>
      <c r="Z52" s="101"/>
      <c r="AA52" s="105"/>
    </row>
    <row r="53" spans="3:27" s="44" customFormat="1" ht="9" x14ac:dyDescent="0.15">
      <c r="C53" s="46"/>
      <c r="D53" s="46"/>
      <c r="E53" s="46"/>
      <c r="F53" s="46"/>
      <c r="G53" s="46"/>
      <c r="H53" s="111"/>
      <c r="I53" s="110"/>
      <c r="L53" s="46"/>
      <c r="M53" s="46"/>
      <c r="N53" s="46"/>
      <c r="O53" s="46"/>
      <c r="P53" s="46"/>
      <c r="Q53" s="111"/>
      <c r="R53" s="54"/>
      <c r="Z53" s="101"/>
      <c r="AA53" s="105"/>
    </row>
    <row r="54" spans="3:27" s="44" customFormat="1" ht="9" x14ac:dyDescent="0.15">
      <c r="C54" s="46"/>
      <c r="D54" s="46"/>
      <c r="E54" s="46"/>
      <c r="F54" s="46"/>
      <c r="G54" s="46"/>
      <c r="H54" s="111"/>
      <c r="I54" s="110"/>
      <c r="L54" s="46"/>
      <c r="M54" s="46"/>
      <c r="N54" s="46"/>
      <c r="O54" s="46"/>
      <c r="P54" s="46"/>
      <c r="Q54" s="111"/>
      <c r="R54" s="54"/>
      <c r="Z54" s="101"/>
      <c r="AA54" s="105"/>
    </row>
    <row r="55" spans="3:27" s="44" customFormat="1" ht="9" x14ac:dyDescent="0.15">
      <c r="C55" s="46"/>
      <c r="D55" s="46"/>
      <c r="E55" s="46"/>
      <c r="F55" s="46"/>
      <c r="G55" s="46"/>
      <c r="H55" s="111"/>
      <c r="I55" s="110"/>
      <c r="L55" s="46"/>
      <c r="M55" s="46"/>
      <c r="N55" s="46"/>
      <c r="O55" s="46"/>
      <c r="P55" s="46"/>
      <c r="Q55" s="111"/>
      <c r="R55" s="54"/>
      <c r="Z55" s="101"/>
      <c r="AA55" s="56"/>
    </row>
    <row r="56" spans="3:27" s="44" customFormat="1" ht="9" x14ac:dyDescent="0.15">
      <c r="C56" s="46"/>
      <c r="D56" s="46"/>
      <c r="E56" s="46"/>
      <c r="F56" s="46"/>
      <c r="G56" s="46"/>
      <c r="H56" s="111"/>
      <c r="I56" s="110"/>
      <c r="L56" s="46"/>
      <c r="M56" s="46"/>
      <c r="N56" s="46"/>
      <c r="O56" s="46"/>
      <c r="P56" s="46"/>
      <c r="Q56" s="111"/>
      <c r="R56" s="54"/>
      <c r="U56" s="60"/>
      <c r="Z56" s="101"/>
      <c r="AA56" s="105"/>
    </row>
    <row r="57" spans="3:27" s="44" customFormat="1" ht="9" x14ac:dyDescent="0.15">
      <c r="C57" s="46"/>
      <c r="D57" s="46"/>
      <c r="E57" s="46"/>
      <c r="F57" s="46"/>
      <c r="G57" s="46"/>
      <c r="H57" s="111"/>
      <c r="I57" s="110"/>
      <c r="L57" s="46"/>
      <c r="M57" s="46"/>
      <c r="N57" s="46"/>
      <c r="O57" s="46"/>
      <c r="P57" s="46"/>
      <c r="Q57" s="111"/>
      <c r="R57" s="54"/>
      <c r="Z57" s="101"/>
      <c r="AA57" s="105"/>
    </row>
    <row r="58" spans="3:27" s="44" customFormat="1" ht="9" x14ac:dyDescent="0.15">
      <c r="C58" s="46"/>
      <c r="D58" s="46"/>
      <c r="E58" s="46"/>
      <c r="F58" s="46"/>
      <c r="G58" s="46"/>
      <c r="H58" s="111"/>
      <c r="I58" s="110"/>
      <c r="L58" s="46"/>
      <c r="M58" s="46"/>
      <c r="N58" s="46"/>
      <c r="O58" s="46"/>
      <c r="P58" s="46"/>
      <c r="Q58" s="111"/>
      <c r="R58" s="54"/>
      <c r="Z58" s="101"/>
      <c r="AA58" s="56"/>
    </row>
    <row r="59" spans="3:27" s="44" customFormat="1" ht="9" x14ac:dyDescent="0.15">
      <c r="C59" s="46"/>
      <c r="D59" s="46"/>
      <c r="E59" s="46"/>
      <c r="F59" s="46"/>
      <c r="G59" s="46"/>
      <c r="H59" s="111"/>
      <c r="I59" s="110"/>
      <c r="L59" s="46"/>
      <c r="M59" s="46"/>
      <c r="N59" s="46"/>
      <c r="O59" s="46"/>
      <c r="P59" s="46"/>
      <c r="Q59" s="111"/>
      <c r="R59" s="54"/>
      <c r="Z59" s="101"/>
      <c r="AA59" s="56"/>
    </row>
    <row r="60" spans="3:27" s="44" customFormat="1" ht="9" x14ac:dyDescent="0.15">
      <c r="C60" s="46"/>
      <c r="D60" s="46"/>
      <c r="E60" s="46"/>
      <c r="F60" s="46"/>
      <c r="G60" s="46"/>
      <c r="H60" s="111"/>
      <c r="I60" s="110"/>
      <c r="L60" s="46"/>
      <c r="M60" s="46"/>
      <c r="N60" s="46"/>
      <c r="O60" s="46"/>
      <c r="P60" s="46"/>
      <c r="Q60" s="111"/>
      <c r="R60" s="54"/>
      <c r="Z60" s="101"/>
      <c r="AA60" s="56"/>
    </row>
    <row r="61" spans="3:27" s="44" customFormat="1" ht="9" x14ac:dyDescent="0.15">
      <c r="C61" s="46"/>
      <c r="D61" s="46"/>
      <c r="E61" s="46"/>
      <c r="F61" s="46"/>
      <c r="G61" s="46"/>
      <c r="H61" s="111"/>
      <c r="I61" s="110"/>
      <c r="L61" s="46"/>
      <c r="M61" s="46"/>
      <c r="N61" s="46"/>
      <c r="O61" s="46"/>
      <c r="P61" s="46"/>
      <c r="Q61" s="111"/>
      <c r="R61" s="54"/>
      <c r="Z61" s="101"/>
      <c r="AA61" s="56"/>
    </row>
    <row r="62" spans="3:27" s="44" customFormat="1" ht="9" x14ac:dyDescent="0.15">
      <c r="C62" s="46"/>
      <c r="D62" s="46"/>
      <c r="E62" s="46"/>
      <c r="F62" s="46"/>
      <c r="G62" s="46"/>
      <c r="H62" s="111"/>
      <c r="I62" s="110"/>
      <c r="L62" s="46"/>
      <c r="M62" s="46"/>
      <c r="N62" s="46"/>
      <c r="O62" s="46"/>
      <c r="P62" s="46"/>
      <c r="Q62" s="111"/>
      <c r="R62" s="54"/>
      <c r="Z62" s="101"/>
      <c r="AA62" s="56"/>
    </row>
    <row r="63" spans="3:27" s="44" customFormat="1" ht="9" x14ac:dyDescent="0.15">
      <c r="C63" s="46"/>
      <c r="D63" s="46"/>
      <c r="E63" s="46"/>
      <c r="F63" s="46"/>
      <c r="G63" s="46"/>
      <c r="H63" s="111"/>
      <c r="I63" s="110"/>
      <c r="L63" s="46"/>
      <c r="M63" s="46"/>
      <c r="N63" s="46"/>
      <c r="O63" s="46"/>
      <c r="P63" s="46"/>
      <c r="Q63" s="111"/>
      <c r="R63" s="54"/>
      <c r="Z63" s="101"/>
      <c r="AA63" s="56"/>
    </row>
    <row r="64" spans="3:27" s="44" customFormat="1" ht="9" x14ac:dyDescent="0.15">
      <c r="C64" s="46"/>
      <c r="D64" s="46"/>
      <c r="E64" s="46"/>
      <c r="F64" s="46"/>
      <c r="G64" s="46"/>
      <c r="H64" s="111"/>
      <c r="I64" s="110"/>
      <c r="L64" s="46"/>
      <c r="M64" s="46"/>
      <c r="N64" s="46"/>
      <c r="O64" s="46"/>
      <c r="P64" s="46"/>
      <c r="Q64" s="111"/>
      <c r="R64" s="54"/>
      <c r="Z64" s="101"/>
      <c r="AA64" s="56"/>
    </row>
    <row r="65" spans="2:27" s="44" customFormat="1" ht="9" x14ac:dyDescent="0.15">
      <c r="C65" s="46"/>
      <c r="D65" s="46"/>
      <c r="E65" s="46"/>
      <c r="F65" s="46"/>
      <c r="G65" s="46"/>
      <c r="H65" s="111"/>
      <c r="I65" s="110"/>
      <c r="L65" s="46"/>
      <c r="M65" s="46"/>
      <c r="N65" s="46"/>
      <c r="O65" s="46"/>
      <c r="P65" s="46"/>
      <c r="Q65" s="111"/>
      <c r="R65" s="54"/>
      <c r="Z65" s="101"/>
      <c r="AA65" s="56"/>
    </row>
    <row r="66" spans="2:27" s="44" customFormat="1" ht="9" x14ac:dyDescent="0.15">
      <c r="C66" s="46"/>
      <c r="D66" s="46"/>
      <c r="E66" s="46"/>
      <c r="F66" s="46"/>
      <c r="G66" s="46"/>
      <c r="H66" s="111"/>
      <c r="I66" s="110"/>
      <c r="L66" s="46"/>
      <c r="M66" s="46"/>
      <c r="N66" s="46"/>
      <c r="O66" s="46"/>
      <c r="P66" s="46"/>
      <c r="Q66" s="111"/>
      <c r="R66" s="54"/>
      <c r="Z66" s="101"/>
      <c r="AA66" s="56"/>
    </row>
    <row r="67" spans="2:27" s="44" customFormat="1" ht="9" x14ac:dyDescent="0.15">
      <c r="C67" s="46"/>
      <c r="D67" s="46"/>
      <c r="E67" s="46"/>
      <c r="F67" s="46"/>
      <c r="G67" s="46"/>
      <c r="H67" s="111"/>
      <c r="I67" s="110"/>
      <c r="L67" s="46"/>
      <c r="M67" s="46"/>
      <c r="N67" s="46"/>
      <c r="O67" s="46"/>
      <c r="P67" s="46"/>
      <c r="Q67" s="111"/>
      <c r="R67" s="54"/>
      <c r="Z67" s="101"/>
      <c r="AA67" s="56"/>
    </row>
    <row r="68" spans="2:27" s="44" customFormat="1" ht="9" x14ac:dyDescent="0.15">
      <c r="C68" s="46"/>
      <c r="D68" s="46"/>
      <c r="E68" s="46"/>
      <c r="F68" s="46"/>
      <c r="G68" s="46"/>
      <c r="H68" s="111"/>
      <c r="I68" s="110"/>
      <c r="L68" s="46"/>
      <c r="M68" s="46"/>
      <c r="N68" s="46"/>
      <c r="O68" s="46"/>
      <c r="P68" s="46"/>
      <c r="Q68" s="111"/>
      <c r="R68" s="54"/>
      <c r="Z68" s="101"/>
      <c r="AA68" s="56"/>
    </row>
    <row r="69" spans="2:27" s="44" customFormat="1" ht="9" x14ac:dyDescent="0.15">
      <c r="C69" s="46"/>
      <c r="D69" s="46"/>
      <c r="E69" s="46"/>
      <c r="F69" s="46"/>
      <c r="G69" s="46"/>
      <c r="H69" s="111"/>
      <c r="I69" s="110"/>
      <c r="L69" s="46"/>
      <c r="M69" s="46"/>
      <c r="N69" s="46"/>
      <c r="O69" s="46"/>
      <c r="P69" s="46"/>
      <c r="Q69" s="111"/>
      <c r="R69" s="54"/>
      <c r="Z69" s="101"/>
      <c r="AA69" s="56"/>
    </row>
    <row r="70" spans="2:27" s="44" customFormat="1" ht="9" x14ac:dyDescent="0.15">
      <c r="C70" s="46"/>
      <c r="D70" s="46"/>
      <c r="E70" s="46"/>
      <c r="F70" s="46"/>
      <c r="G70" s="46"/>
      <c r="H70" s="111"/>
      <c r="I70" s="110"/>
      <c r="L70" s="46"/>
      <c r="M70" s="46"/>
      <c r="N70" s="46"/>
      <c r="O70" s="46"/>
      <c r="P70" s="46"/>
      <c r="Q70" s="111"/>
      <c r="R70" s="54"/>
      <c r="Z70" s="101"/>
      <c r="AA70" s="56"/>
    </row>
    <row r="71" spans="2:27" s="44" customFormat="1" ht="9" x14ac:dyDescent="0.15">
      <c r="C71" s="46"/>
      <c r="D71" s="46"/>
      <c r="E71" s="46"/>
      <c r="F71" s="46"/>
      <c r="G71" s="46"/>
      <c r="H71" s="111"/>
      <c r="I71" s="110"/>
      <c r="L71" s="46"/>
      <c r="M71" s="46"/>
      <c r="N71" s="46"/>
      <c r="O71" s="46"/>
      <c r="P71" s="46"/>
      <c r="Q71" s="111"/>
      <c r="R71" s="54"/>
      <c r="Z71" s="101"/>
      <c r="AA71" s="56"/>
    </row>
    <row r="72" spans="2:27" s="44" customFormat="1" ht="9" x14ac:dyDescent="0.15">
      <c r="C72" s="46"/>
      <c r="D72" s="46"/>
      <c r="E72" s="46"/>
      <c r="F72" s="46"/>
      <c r="G72" s="46"/>
      <c r="H72" s="111"/>
      <c r="I72" s="110"/>
      <c r="L72" s="46"/>
      <c r="M72" s="46"/>
      <c r="N72" s="46"/>
      <c r="O72" s="46"/>
      <c r="P72" s="46"/>
      <c r="Q72" s="111"/>
      <c r="R72" s="54"/>
      <c r="Z72" s="101"/>
      <c r="AA72" s="56"/>
    </row>
    <row r="73" spans="2:27" s="44" customFormat="1" ht="9" x14ac:dyDescent="0.15">
      <c r="C73" s="46"/>
      <c r="D73" s="46"/>
      <c r="E73" s="46"/>
      <c r="F73" s="46"/>
      <c r="G73" s="46"/>
      <c r="H73" s="111"/>
      <c r="I73" s="110"/>
      <c r="L73" s="46"/>
      <c r="M73" s="46"/>
      <c r="N73" s="46"/>
      <c r="O73" s="46"/>
      <c r="P73" s="46"/>
      <c r="Q73" s="111"/>
      <c r="R73" s="54"/>
      <c r="Z73" s="101"/>
      <c r="AA73" s="56"/>
    </row>
    <row r="74" spans="2:27" s="44" customFormat="1" ht="9" x14ac:dyDescent="0.15">
      <c r="C74" s="46"/>
      <c r="D74" s="46"/>
      <c r="E74" s="46"/>
      <c r="F74" s="46"/>
      <c r="G74" s="46"/>
      <c r="H74" s="111"/>
      <c r="I74" s="110"/>
      <c r="L74" s="46"/>
      <c r="M74" s="46"/>
      <c r="N74" s="46"/>
      <c r="O74" s="46"/>
      <c r="P74" s="46"/>
      <c r="Q74" s="111"/>
      <c r="R74" s="54"/>
      <c r="Z74" s="101"/>
      <c r="AA74" s="56"/>
    </row>
    <row r="75" spans="2:27" s="44" customFormat="1" ht="9" x14ac:dyDescent="0.15">
      <c r="C75" s="46"/>
      <c r="D75" s="46"/>
      <c r="E75" s="46"/>
      <c r="F75" s="46"/>
      <c r="G75" s="46"/>
      <c r="H75" s="111"/>
      <c r="I75" s="110"/>
      <c r="L75" s="46"/>
      <c r="M75" s="46"/>
      <c r="N75" s="46"/>
      <c r="O75" s="46"/>
      <c r="P75" s="46"/>
      <c r="Q75" s="111"/>
      <c r="R75" s="54"/>
      <c r="Z75" s="101"/>
      <c r="AA75" s="56"/>
    </row>
    <row r="76" spans="2:27" s="44" customFormat="1" ht="9" x14ac:dyDescent="0.15">
      <c r="C76" s="46"/>
      <c r="D76" s="46"/>
      <c r="E76" s="46"/>
      <c r="F76" s="46"/>
      <c r="G76" s="46"/>
      <c r="H76" s="111"/>
      <c r="I76" s="110"/>
      <c r="L76" s="46"/>
      <c r="M76" s="46"/>
      <c r="N76" s="46"/>
      <c r="O76" s="46"/>
      <c r="P76" s="46"/>
      <c r="Q76" s="111"/>
      <c r="R76" s="54"/>
      <c r="Z76" s="101"/>
      <c r="AA76" s="56"/>
    </row>
    <row r="77" spans="2:27" s="44" customFormat="1" x14ac:dyDescent="0.25">
      <c r="C77" s="46"/>
      <c r="D77" s="46"/>
      <c r="E77" s="46"/>
      <c r="F77" s="46"/>
      <c r="G77" s="46"/>
      <c r="H77" s="111"/>
      <c r="I77" s="110"/>
      <c r="K77" s="61"/>
      <c r="L77" s="62"/>
      <c r="M77" s="62"/>
      <c r="N77" s="62"/>
      <c r="O77" s="62"/>
      <c r="P77" s="62"/>
      <c r="Q77" s="118"/>
      <c r="R77" s="54"/>
      <c r="Z77" s="101"/>
      <c r="AA77" s="56"/>
    </row>
    <row r="78" spans="2:27" s="44" customFormat="1" x14ac:dyDescent="0.25">
      <c r="B78" s="61"/>
      <c r="C78" s="62"/>
      <c r="D78" s="62"/>
      <c r="E78" s="62"/>
      <c r="F78" s="62"/>
      <c r="G78" s="62"/>
      <c r="H78" s="118"/>
      <c r="I78" s="119"/>
      <c r="J78" s="61"/>
      <c r="K78" s="61"/>
      <c r="L78" s="62"/>
      <c r="M78" s="62"/>
      <c r="N78" s="62"/>
      <c r="O78" s="62"/>
      <c r="P78" s="62"/>
      <c r="Q78" s="118"/>
      <c r="R78" s="65"/>
      <c r="S78" s="61"/>
      <c r="T78" s="61"/>
      <c r="Z78" s="101"/>
      <c r="AA78" s="56"/>
    </row>
    <row r="79" spans="2:27" s="44" customFormat="1" x14ac:dyDescent="0.25">
      <c r="B79" s="61"/>
      <c r="C79" s="62"/>
      <c r="D79" s="62"/>
      <c r="E79" s="62"/>
      <c r="F79" s="62"/>
      <c r="G79" s="62"/>
      <c r="H79" s="118"/>
      <c r="I79" s="119"/>
      <c r="J79" s="61"/>
      <c r="K79" s="61"/>
      <c r="L79" s="62"/>
      <c r="M79" s="62"/>
      <c r="N79" s="62"/>
      <c r="O79" s="62"/>
      <c r="P79" s="62"/>
      <c r="Q79" s="118"/>
      <c r="R79" s="65"/>
      <c r="S79" s="61"/>
      <c r="T79" s="61"/>
      <c r="Z79" s="101"/>
      <c r="AA79" s="56"/>
    </row>
    <row r="80" spans="2:27" s="44" customFormat="1" x14ac:dyDescent="0.25">
      <c r="B80" s="61"/>
      <c r="C80" s="62"/>
      <c r="D80" s="62"/>
      <c r="E80" s="62"/>
      <c r="F80" s="62"/>
      <c r="G80" s="62"/>
      <c r="H80" s="118"/>
      <c r="I80" s="119"/>
      <c r="J80" s="61"/>
      <c r="K80" s="61"/>
      <c r="L80" s="62"/>
      <c r="M80" s="62"/>
      <c r="N80" s="62"/>
      <c r="O80" s="62"/>
      <c r="P80" s="62"/>
      <c r="Q80" s="118"/>
      <c r="R80" s="65"/>
      <c r="S80" s="61"/>
      <c r="T80" s="61"/>
      <c r="Z80" s="101"/>
      <c r="AA80" s="56"/>
    </row>
    <row r="81" spans="2:27" s="44" customFormat="1" x14ac:dyDescent="0.25">
      <c r="B81" s="61"/>
      <c r="C81" s="62"/>
      <c r="D81" s="62"/>
      <c r="E81" s="62"/>
      <c r="F81" s="62"/>
      <c r="G81" s="62"/>
      <c r="H81" s="118"/>
      <c r="I81" s="119"/>
      <c r="J81" s="61"/>
      <c r="K81" s="61"/>
      <c r="L81" s="62"/>
      <c r="M81" s="62"/>
      <c r="N81" s="62"/>
      <c r="O81" s="62"/>
      <c r="P81" s="62"/>
      <c r="Q81" s="118"/>
      <c r="R81" s="65"/>
      <c r="S81" s="61"/>
      <c r="T81" s="61"/>
      <c r="Z81" s="101"/>
      <c r="AA81" s="56"/>
    </row>
    <row r="82" spans="2:27" s="44" customFormat="1" x14ac:dyDescent="0.25">
      <c r="B82" s="61"/>
      <c r="C82" s="62"/>
      <c r="D82" s="62"/>
      <c r="E82" s="62"/>
      <c r="F82" s="62"/>
      <c r="G82" s="62"/>
      <c r="H82" s="118"/>
      <c r="I82" s="119"/>
      <c r="J82" s="61"/>
      <c r="K82" s="61"/>
      <c r="L82" s="62"/>
      <c r="M82" s="62"/>
      <c r="N82" s="62"/>
      <c r="O82" s="62"/>
      <c r="P82" s="62"/>
      <c r="Q82" s="118"/>
      <c r="R82" s="65"/>
      <c r="S82" s="61"/>
      <c r="T82" s="61"/>
      <c r="Z82" s="101"/>
      <c r="AA82" s="56"/>
    </row>
    <row r="83" spans="2:27" s="44" customFormat="1" x14ac:dyDescent="0.25">
      <c r="B83" s="61"/>
      <c r="C83" s="62"/>
      <c r="D83" s="62"/>
      <c r="E83" s="62"/>
      <c r="F83" s="62"/>
      <c r="G83" s="62"/>
      <c r="H83" s="118"/>
      <c r="I83" s="119"/>
      <c r="J83" s="61"/>
      <c r="K83" s="61"/>
      <c r="L83" s="62"/>
      <c r="M83" s="62"/>
      <c r="N83" s="62"/>
      <c r="O83" s="62"/>
      <c r="P83" s="62"/>
      <c r="Q83" s="118"/>
      <c r="R83" s="65"/>
      <c r="S83" s="61"/>
      <c r="T83" s="61"/>
      <c r="Z83" s="101"/>
      <c r="AA83" s="56"/>
    </row>
    <row r="84" spans="2:27" s="44" customFormat="1" x14ac:dyDescent="0.25">
      <c r="B84" s="61"/>
      <c r="C84" s="62"/>
      <c r="D84" s="62"/>
      <c r="E84" s="62"/>
      <c r="F84" s="62"/>
      <c r="G84" s="62"/>
      <c r="H84" s="118"/>
      <c r="I84" s="119"/>
      <c r="J84" s="61"/>
      <c r="K84" s="61"/>
      <c r="L84" s="62"/>
      <c r="M84" s="62"/>
      <c r="N84" s="62"/>
      <c r="O84" s="62"/>
      <c r="P84" s="62"/>
      <c r="Q84" s="118"/>
      <c r="R84" s="65"/>
      <c r="S84" s="61"/>
      <c r="T84" s="61"/>
      <c r="Z84" s="101"/>
      <c r="AA84" s="56"/>
    </row>
    <row r="85" spans="2:27" s="44" customFormat="1" x14ac:dyDescent="0.25">
      <c r="B85" s="61"/>
      <c r="C85" s="62"/>
      <c r="D85" s="62"/>
      <c r="E85" s="62"/>
      <c r="F85" s="62"/>
      <c r="G85" s="62"/>
      <c r="H85" s="118"/>
      <c r="I85" s="119"/>
      <c r="J85" s="61"/>
      <c r="K85" s="61"/>
      <c r="L85" s="62"/>
      <c r="M85" s="62"/>
      <c r="N85" s="62"/>
      <c r="O85" s="62"/>
      <c r="P85" s="62"/>
      <c r="Q85" s="118"/>
      <c r="R85" s="65"/>
      <c r="S85" s="61"/>
      <c r="T85" s="61"/>
      <c r="Z85" s="101"/>
      <c r="AA85" s="56"/>
    </row>
    <row r="86" spans="2:27" s="44" customFormat="1" x14ac:dyDescent="0.25">
      <c r="B86" s="61"/>
      <c r="C86" s="62"/>
      <c r="D86" s="62"/>
      <c r="E86" s="62"/>
      <c r="F86" s="62"/>
      <c r="G86" s="62"/>
      <c r="H86" s="118"/>
      <c r="I86" s="119"/>
      <c r="J86" s="61"/>
      <c r="K86" s="61"/>
      <c r="L86" s="62"/>
      <c r="M86" s="62"/>
      <c r="N86" s="62"/>
      <c r="O86" s="62"/>
      <c r="P86" s="62"/>
      <c r="Q86" s="118"/>
      <c r="R86" s="65"/>
      <c r="S86" s="61"/>
      <c r="T86" s="61"/>
      <c r="Z86" s="101"/>
      <c r="AA86" s="56"/>
    </row>
    <row r="87" spans="2:27" s="44" customFormat="1" x14ac:dyDescent="0.25">
      <c r="B87" s="61"/>
      <c r="C87" s="62"/>
      <c r="D87" s="62"/>
      <c r="E87" s="62"/>
      <c r="F87" s="62"/>
      <c r="G87" s="62"/>
      <c r="H87" s="118"/>
      <c r="I87" s="119"/>
      <c r="J87" s="61"/>
      <c r="K87" s="61"/>
      <c r="L87" s="62"/>
      <c r="M87" s="62"/>
      <c r="N87" s="62"/>
      <c r="O87" s="62"/>
      <c r="P87" s="62"/>
      <c r="Q87" s="118"/>
      <c r="R87" s="65"/>
      <c r="S87" s="61"/>
      <c r="T87" s="61"/>
      <c r="Z87" s="101"/>
      <c r="AA87" s="56"/>
    </row>
    <row r="88" spans="2:27" s="44" customFormat="1" x14ac:dyDescent="0.25">
      <c r="B88" s="61"/>
      <c r="C88" s="62"/>
      <c r="D88" s="62"/>
      <c r="E88" s="62"/>
      <c r="F88" s="62"/>
      <c r="G88" s="62"/>
      <c r="H88" s="118"/>
      <c r="I88" s="119"/>
      <c r="J88" s="61"/>
      <c r="K88" s="61"/>
      <c r="L88" s="62"/>
      <c r="M88" s="62"/>
      <c r="N88" s="62"/>
      <c r="O88" s="62"/>
      <c r="P88" s="62"/>
      <c r="Q88" s="118"/>
      <c r="R88" s="65"/>
      <c r="S88" s="61"/>
      <c r="T88" s="61"/>
      <c r="Z88" s="101"/>
      <c r="AA88" s="56"/>
    </row>
    <row r="89" spans="2:27" s="44" customFormat="1" x14ac:dyDescent="0.25">
      <c r="B89" s="61"/>
      <c r="C89" s="62"/>
      <c r="D89" s="62"/>
      <c r="E89" s="62"/>
      <c r="F89" s="62"/>
      <c r="G89" s="62"/>
      <c r="H89" s="118"/>
      <c r="I89" s="119"/>
      <c r="J89" s="61"/>
      <c r="K89" s="61"/>
      <c r="L89" s="62"/>
      <c r="M89" s="62"/>
      <c r="N89" s="62"/>
      <c r="O89" s="62"/>
      <c r="P89" s="62"/>
      <c r="Q89" s="118"/>
      <c r="R89" s="65"/>
      <c r="S89" s="61"/>
      <c r="T89" s="61"/>
      <c r="Z89" s="101"/>
      <c r="AA89" s="56"/>
    </row>
    <row r="90" spans="2:27" s="44" customFormat="1" x14ac:dyDescent="0.25">
      <c r="B90" s="61"/>
      <c r="C90" s="62"/>
      <c r="D90" s="62"/>
      <c r="E90" s="62"/>
      <c r="F90" s="62"/>
      <c r="G90" s="62"/>
      <c r="H90" s="118"/>
      <c r="I90" s="119"/>
      <c r="J90" s="61"/>
      <c r="K90" s="61"/>
      <c r="L90" s="62"/>
      <c r="M90" s="62"/>
      <c r="N90" s="62"/>
      <c r="O90" s="62"/>
      <c r="P90" s="62"/>
      <c r="Q90" s="118"/>
      <c r="R90" s="65"/>
      <c r="S90" s="61"/>
      <c r="T90" s="61"/>
      <c r="Z90" s="101"/>
      <c r="AA90" s="56"/>
    </row>
    <row r="91" spans="2:27" s="44" customFormat="1" x14ac:dyDescent="0.25">
      <c r="B91" s="61"/>
      <c r="C91" s="62"/>
      <c r="D91" s="62"/>
      <c r="E91" s="62"/>
      <c r="F91" s="62"/>
      <c r="G91" s="62"/>
      <c r="H91" s="118"/>
      <c r="I91" s="119"/>
      <c r="J91" s="61"/>
      <c r="K91" s="61"/>
      <c r="L91" s="62"/>
      <c r="M91" s="62"/>
      <c r="N91" s="62"/>
      <c r="O91" s="62"/>
      <c r="P91" s="62"/>
      <c r="Q91" s="118"/>
      <c r="R91" s="65"/>
      <c r="S91" s="61"/>
      <c r="T91" s="61"/>
      <c r="Z91" s="101"/>
      <c r="AA91" s="56"/>
    </row>
    <row r="92" spans="2:27" s="44" customFormat="1" x14ac:dyDescent="0.25">
      <c r="B92" s="61"/>
      <c r="C92" s="62"/>
      <c r="D92" s="62"/>
      <c r="E92" s="62"/>
      <c r="F92" s="62"/>
      <c r="G92" s="62"/>
      <c r="H92" s="118"/>
      <c r="I92" s="119"/>
      <c r="J92" s="61"/>
      <c r="K92" s="61"/>
      <c r="L92" s="62"/>
      <c r="M92" s="62"/>
      <c r="N92" s="62"/>
      <c r="O92" s="62"/>
      <c r="P92" s="62"/>
      <c r="Q92" s="118"/>
      <c r="R92" s="65"/>
      <c r="S92" s="61"/>
      <c r="T92" s="61"/>
      <c r="Z92" s="101"/>
      <c r="AA92" s="56"/>
    </row>
    <row r="93" spans="2:27" s="44" customFormat="1" x14ac:dyDescent="0.25">
      <c r="B93" s="61"/>
      <c r="C93" s="62"/>
      <c r="D93" s="62"/>
      <c r="E93" s="62"/>
      <c r="F93" s="62"/>
      <c r="G93" s="62"/>
      <c r="H93" s="118"/>
      <c r="I93" s="119"/>
      <c r="J93" s="61"/>
      <c r="K93" s="61"/>
      <c r="L93" s="62"/>
      <c r="M93" s="62"/>
      <c r="N93" s="62"/>
      <c r="O93" s="62"/>
      <c r="P93" s="62"/>
      <c r="Q93" s="118"/>
      <c r="R93" s="65"/>
      <c r="S93" s="61"/>
      <c r="T93" s="61"/>
      <c r="Z93" s="101"/>
      <c r="AA93" s="56"/>
    </row>
    <row r="94" spans="2:27" s="44" customFormat="1" x14ac:dyDescent="0.25">
      <c r="B94" s="61"/>
      <c r="C94" s="62"/>
      <c r="D94" s="62"/>
      <c r="E94" s="62"/>
      <c r="F94" s="62"/>
      <c r="G94" s="62"/>
      <c r="H94" s="118"/>
      <c r="I94" s="119"/>
      <c r="J94" s="61"/>
      <c r="K94" s="61"/>
      <c r="L94" s="62"/>
      <c r="M94" s="62"/>
      <c r="N94" s="62"/>
      <c r="O94" s="62"/>
      <c r="P94" s="62"/>
      <c r="Q94" s="118"/>
      <c r="R94" s="65"/>
      <c r="S94" s="61"/>
      <c r="T94" s="61"/>
      <c r="Z94" s="101"/>
      <c r="AA94" s="56"/>
    </row>
  </sheetData>
  <sortState xmlns:xlrd2="http://schemas.microsoft.com/office/spreadsheetml/2017/richdata2" ref="T19:AA30">
    <sortCondition ref="Z19:Z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D2FA-74B8-48B0-9B79-FE9E0F9C9936}">
  <dimension ref="A1:Z258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118" bestFit="1" customWidth="1"/>
    <col min="8" max="8" width="8.7109375" style="119" bestFit="1" customWidth="1"/>
    <col min="9" max="9" width="7.7109375" style="61" customWidth="1"/>
    <col min="10" max="10" width="9.5703125" style="61" bestFit="1" customWidth="1"/>
    <col min="11" max="15" width="3.140625" style="62" customWidth="1"/>
    <col min="16" max="16" width="4" style="118" bestFit="1" customWidth="1"/>
    <col min="17" max="17" width="8.7109375" style="65" bestFit="1" customWidth="1"/>
    <col min="18" max="18" width="7.7109375" style="61" customWidth="1"/>
    <col min="19" max="19" width="10.28515625" style="61" bestFit="1" customWidth="1"/>
    <col min="20" max="24" width="3.140625" style="61" customWidth="1"/>
    <col min="25" max="25" width="4" style="120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9.570312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0.28515625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9.570312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0.28515625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9.570312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0.28515625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9.570312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0.28515625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9.570312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0.28515625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9.570312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0.28515625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9.570312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0.28515625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9.570312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0.28515625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9.570312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0.28515625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9.570312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0.28515625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9.570312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0.28515625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9.570312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0.28515625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9.570312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0.28515625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9.570312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0.28515625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9.570312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0.28515625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9.570312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0.28515625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9.570312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0.28515625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9.570312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0.28515625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9.570312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0.28515625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9.570312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0.28515625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9.570312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0.28515625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9.570312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0.28515625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9.570312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0.28515625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9.570312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0.28515625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9.570312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0.28515625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9.570312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0.28515625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9.570312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0.28515625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9.570312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0.28515625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9.570312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0.28515625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9.570312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0.28515625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9.570312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0.28515625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9.570312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0.28515625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9.570312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0.28515625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9.570312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0.28515625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9.570312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0.28515625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9.570312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0.28515625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9.570312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0.28515625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9.570312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0.28515625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9.570312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0.28515625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9.570312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0.28515625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9.570312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0.28515625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9.570312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0.28515625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9.570312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0.28515625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9.570312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0.28515625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9.570312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0.28515625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9.570312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0.28515625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9.570312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0.28515625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9.570312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0.28515625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9.570312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0.28515625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9.570312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0.28515625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9.570312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0.28515625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9.570312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0.28515625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9.570312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0.28515625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9.570312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0.28515625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9.570312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0.28515625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9.570312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0.28515625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9.570312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0.28515625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9.570312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0.28515625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9.570312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0.28515625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9.570312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0.28515625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9.570312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0.28515625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9.570312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0.28515625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9.570312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0.28515625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0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96" t="s">
        <v>73</v>
      </c>
      <c r="H1" s="97" t="s">
        <v>164</v>
      </c>
      <c r="J1" s="40" t="s">
        <v>156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96" t="s">
        <v>73</v>
      </c>
      <c r="Q1" s="97" t="s">
        <v>164</v>
      </c>
      <c r="S1" s="40" t="s">
        <v>38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96" t="s">
        <v>73</v>
      </c>
      <c r="Z1" s="97" t="s">
        <v>164</v>
      </c>
    </row>
    <row r="2" spans="1:26" s="44" customFormat="1" ht="9" x14ac:dyDescent="0.15">
      <c r="A2" s="44" t="s">
        <v>457</v>
      </c>
      <c r="B2" s="46">
        <v>22</v>
      </c>
      <c r="C2" s="69"/>
      <c r="D2" s="69"/>
      <c r="E2" s="69"/>
      <c r="F2" s="47">
        <f t="shared" ref="F2:F13" si="0">SUM(B2:E2)</f>
        <v>22</v>
      </c>
      <c r="G2" s="98">
        <v>1</v>
      </c>
      <c r="H2" s="99">
        <f t="shared" ref="H2:H13" si="1">F2/G2</f>
        <v>22</v>
      </c>
      <c r="J2" s="44" t="s">
        <v>151</v>
      </c>
      <c r="K2" s="46">
        <v>0</v>
      </c>
      <c r="L2" s="46">
        <v>0</v>
      </c>
      <c r="M2" s="69"/>
      <c r="N2" s="69"/>
      <c r="O2" s="47">
        <f t="shared" ref="O2:O13" si="2">SUM(K2:N2)</f>
        <v>0</v>
      </c>
      <c r="P2" s="98">
        <v>1</v>
      </c>
      <c r="Q2" s="99">
        <f t="shared" ref="Q2:Q13" si="3">O2/P2</f>
        <v>0</v>
      </c>
      <c r="S2" s="44" t="s">
        <v>240</v>
      </c>
      <c r="T2" s="46">
        <v>0</v>
      </c>
      <c r="U2" s="69"/>
      <c r="V2" s="69"/>
      <c r="W2" s="69"/>
      <c r="X2" s="47">
        <f t="shared" ref="X2:X13" si="4">SUM(T2:W2)</f>
        <v>0</v>
      </c>
      <c r="Y2" s="46">
        <v>2</v>
      </c>
      <c r="Z2" s="54">
        <f t="shared" ref="Z2:Z13" si="5">X2/Y2</f>
        <v>0</v>
      </c>
    </row>
    <row r="3" spans="1:26" s="44" customFormat="1" ht="9" x14ac:dyDescent="0.15">
      <c r="A3" s="44" t="s">
        <v>458</v>
      </c>
      <c r="B3" s="46">
        <v>13</v>
      </c>
      <c r="C3" s="46">
        <v>6</v>
      </c>
      <c r="D3" s="69"/>
      <c r="E3" s="69"/>
      <c r="F3" s="47">
        <f t="shared" si="0"/>
        <v>19</v>
      </c>
      <c r="G3" s="98">
        <v>1</v>
      </c>
      <c r="H3" s="99">
        <f t="shared" si="1"/>
        <v>19</v>
      </c>
      <c r="J3" s="44" t="s">
        <v>336</v>
      </c>
      <c r="K3" s="46">
        <v>5</v>
      </c>
      <c r="L3" s="72"/>
      <c r="M3" s="72"/>
      <c r="N3" s="72"/>
      <c r="O3" s="47">
        <f t="shared" si="2"/>
        <v>5</v>
      </c>
      <c r="P3" s="98">
        <v>1</v>
      </c>
      <c r="Q3" s="99">
        <f t="shared" si="3"/>
        <v>5</v>
      </c>
      <c r="S3" s="44" t="s">
        <v>120</v>
      </c>
      <c r="T3" s="46">
        <v>2</v>
      </c>
      <c r="U3" s="46">
        <v>0</v>
      </c>
      <c r="V3" s="69"/>
      <c r="W3" s="69"/>
      <c r="X3" s="47">
        <f t="shared" si="4"/>
        <v>2</v>
      </c>
      <c r="Y3" s="46">
        <v>2</v>
      </c>
      <c r="Z3" s="54">
        <f t="shared" si="5"/>
        <v>1</v>
      </c>
    </row>
    <row r="4" spans="1:26" s="44" customFormat="1" ht="9" x14ac:dyDescent="0.15">
      <c r="A4" s="44" t="s">
        <v>2</v>
      </c>
      <c r="B4" s="46">
        <v>7</v>
      </c>
      <c r="C4" s="69"/>
      <c r="D4" s="69"/>
      <c r="E4" s="69"/>
      <c r="F4" s="47">
        <f t="shared" si="0"/>
        <v>7</v>
      </c>
      <c r="G4" s="98">
        <v>2</v>
      </c>
      <c r="H4" s="99">
        <f t="shared" si="1"/>
        <v>3.5</v>
      </c>
      <c r="J4" s="44" t="s">
        <v>320</v>
      </c>
      <c r="K4" s="46">
        <v>0</v>
      </c>
      <c r="L4" s="69"/>
      <c r="M4" s="69"/>
      <c r="N4" s="69"/>
      <c r="O4" s="47">
        <f t="shared" si="2"/>
        <v>0</v>
      </c>
      <c r="P4" s="98">
        <v>2</v>
      </c>
      <c r="Q4" s="99">
        <f t="shared" si="3"/>
        <v>0</v>
      </c>
      <c r="S4" s="44" t="s">
        <v>450</v>
      </c>
      <c r="T4" s="46">
        <v>6</v>
      </c>
      <c r="U4" s="46">
        <v>0</v>
      </c>
      <c r="V4" s="46">
        <v>6</v>
      </c>
      <c r="W4" s="69"/>
      <c r="X4" s="47">
        <f t="shared" si="4"/>
        <v>12</v>
      </c>
      <c r="Y4" s="46">
        <v>3</v>
      </c>
      <c r="Z4" s="54">
        <f t="shared" si="5"/>
        <v>4</v>
      </c>
    </row>
    <row r="5" spans="1:26" s="44" customFormat="1" ht="9" x14ac:dyDescent="0.15">
      <c r="A5" s="44" t="s">
        <v>442</v>
      </c>
      <c r="B5" s="46">
        <v>0</v>
      </c>
      <c r="C5" s="46">
        <v>8</v>
      </c>
      <c r="D5" s="46">
        <v>0</v>
      </c>
      <c r="E5" s="69"/>
      <c r="F5" s="47">
        <f t="shared" si="0"/>
        <v>8</v>
      </c>
      <c r="G5" s="98">
        <v>2</v>
      </c>
      <c r="H5" s="99">
        <f t="shared" si="1"/>
        <v>4</v>
      </c>
      <c r="J5" s="44" t="s">
        <v>423</v>
      </c>
      <c r="K5" s="46">
        <v>0</v>
      </c>
      <c r="L5" s="46">
        <v>0</v>
      </c>
      <c r="M5" s="46">
        <v>0</v>
      </c>
      <c r="N5" s="69"/>
      <c r="O5" s="47">
        <f t="shared" si="2"/>
        <v>0</v>
      </c>
      <c r="P5" s="98">
        <v>2</v>
      </c>
      <c r="Q5" s="99">
        <f t="shared" si="3"/>
        <v>0</v>
      </c>
      <c r="S5" s="44" t="s">
        <v>454</v>
      </c>
      <c r="T5" s="46">
        <v>0</v>
      </c>
      <c r="U5" s="46">
        <v>1</v>
      </c>
      <c r="V5" s="46">
        <v>0</v>
      </c>
      <c r="W5" s="46">
        <v>1</v>
      </c>
      <c r="X5" s="47">
        <f t="shared" si="4"/>
        <v>2</v>
      </c>
      <c r="Y5" s="46">
        <v>3</v>
      </c>
      <c r="Z5" s="54">
        <f t="shared" si="5"/>
        <v>0.66666666666666663</v>
      </c>
    </row>
    <row r="6" spans="1:26" s="44" customFormat="1" ht="9" x14ac:dyDescent="0.15">
      <c r="A6" s="44" t="s">
        <v>455</v>
      </c>
      <c r="B6" s="46">
        <v>6</v>
      </c>
      <c r="C6" s="46">
        <v>2</v>
      </c>
      <c r="D6" s="69"/>
      <c r="E6" s="69"/>
      <c r="F6" s="47">
        <f t="shared" si="0"/>
        <v>8</v>
      </c>
      <c r="G6" s="98">
        <v>2</v>
      </c>
      <c r="H6" s="99">
        <f t="shared" si="1"/>
        <v>4</v>
      </c>
      <c r="J6" s="44" t="s">
        <v>456</v>
      </c>
      <c r="K6" s="46">
        <v>2</v>
      </c>
      <c r="L6" s="69"/>
      <c r="M6" s="69"/>
      <c r="N6" s="69"/>
      <c r="O6" s="47">
        <f t="shared" si="2"/>
        <v>2</v>
      </c>
      <c r="P6" s="98">
        <v>2</v>
      </c>
      <c r="Q6" s="99">
        <f t="shared" si="3"/>
        <v>1</v>
      </c>
      <c r="S6" s="44" t="s">
        <v>308</v>
      </c>
      <c r="T6" s="46">
        <v>1</v>
      </c>
      <c r="U6" s="46">
        <v>0</v>
      </c>
      <c r="V6" s="46">
        <v>2</v>
      </c>
      <c r="W6" s="69"/>
      <c r="X6" s="47">
        <f t="shared" si="4"/>
        <v>3</v>
      </c>
      <c r="Y6" s="46">
        <v>3</v>
      </c>
      <c r="Z6" s="54">
        <f t="shared" si="5"/>
        <v>1</v>
      </c>
    </row>
    <row r="7" spans="1:26" s="44" customFormat="1" ht="9" x14ac:dyDescent="0.15">
      <c r="A7" s="44" t="s">
        <v>333</v>
      </c>
      <c r="B7" s="46">
        <v>3</v>
      </c>
      <c r="C7" s="69"/>
      <c r="D7" s="69"/>
      <c r="E7" s="69"/>
      <c r="F7" s="47">
        <f t="shared" si="0"/>
        <v>3</v>
      </c>
      <c r="G7" s="98">
        <v>2</v>
      </c>
      <c r="H7" s="99">
        <f t="shared" si="1"/>
        <v>1.5</v>
      </c>
      <c r="J7" s="44" t="s">
        <v>453</v>
      </c>
      <c r="K7" s="46">
        <v>0</v>
      </c>
      <c r="L7" s="69"/>
      <c r="M7" s="69"/>
      <c r="N7" s="69"/>
      <c r="O7" s="47">
        <f t="shared" si="2"/>
        <v>0</v>
      </c>
      <c r="P7" s="98">
        <v>3</v>
      </c>
      <c r="Q7" s="99">
        <f t="shared" si="3"/>
        <v>0</v>
      </c>
      <c r="S7" s="44" t="s">
        <v>436</v>
      </c>
      <c r="T7" s="46">
        <v>4</v>
      </c>
      <c r="U7" s="46">
        <v>2</v>
      </c>
      <c r="V7" s="69"/>
      <c r="W7" s="69"/>
      <c r="X7" s="47">
        <f t="shared" si="4"/>
        <v>6</v>
      </c>
      <c r="Y7" s="46">
        <v>4</v>
      </c>
      <c r="Z7" s="54">
        <f t="shared" si="5"/>
        <v>1.5</v>
      </c>
    </row>
    <row r="8" spans="1:26" s="44" customFormat="1" ht="9" x14ac:dyDescent="0.15">
      <c r="A8" s="44" t="s">
        <v>448</v>
      </c>
      <c r="B8" s="46">
        <v>10</v>
      </c>
      <c r="C8" s="46">
        <v>1</v>
      </c>
      <c r="D8" s="69"/>
      <c r="E8" s="69"/>
      <c r="F8" s="47">
        <f t="shared" si="0"/>
        <v>11</v>
      </c>
      <c r="G8" s="98">
        <v>3</v>
      </c>
      <c r="H8" s="99">
        <f t="shared" si="1"/>
        <v>3.6666666666666665</v>
      </c>
      <c r="J8" s="44" t="s">
        <v>433</v>
      </c>
      <c r="K8" s="46">
        <v>5</v>
      </c>
      <c r="L8" s="69"/>
      <c r="M8" s="69"/>
      <c r="N8" s="69"/>
      <c r="O8" s="47">
        <f t="shared" si="2"/>
        <v>5</v>
      </c>
      <c r="P8" s="98">
        <v>3</v>
      </c>
      <c r="Q8" s="99">
        <f t="shared" si="3"/>
        <v>1.6666666666666667</v>
      </c>
      <c r="S8" s="44" t="s">
        <v>6</v>
      </c>
      <c r="T8" s="69"/>
      <c r="U8" s="46">
        <v>8</v>
      </c>
      <c r="V8" s="46">
        <v>8</v>
      </c>
      <c r="W8" s="69"/>
      <c r="X8" s="47">
        <f t="shared" si="4"/>
        <v>16</v>
      </c>
      <c r="Y8" s="46">
        <v>4</v>
      </c>
      <c r="Z8" s="54">
        <f t="shared" si="5"/>
        <v>4</v>
      </c>
    </row>
    <row r="9" spans="1:26" s="44" customFormat="1" ht="9" x14ac:dyDescent="0.15">
      <c r="A9" s="44" t="s">
        <v>449</v>
      </c>
      <c r="B9" s="69"/>
      <c r="C9" s="46">
        <v>1</v>
      </c>
      <c r="D9" s="46">
        <v>6</v>
      </c>
      <c r="E9" s="69"/>
      <c r="F9" s="47">
        <f t="shared" si="0"/>
        <v>7</v>
      </c>
      <c r="G9" s="98">
        <v>4</v>
      </c>
      <c r="H9" s="99">
        <f t="shared" si="1"/>
        <v>1.75</v>
      </c>
      <c r="J9" s="44" t="s">
        <v>428</v>
      </c>
      <c r="K9" s="46">
        <v>10</v>
      </c>
      <c r="L9" s="69"/>
      <c r="M9" s="69"/>
      <c r="N9" s="69"/>
      <c r="O9" s="47">
        <f t="shared" si="2"/>
        <v>10</v>
      </c>
      <c r="P9" s="98">
        <v>5</v>
      </c>
      <c r="Q9" s="99">
        <f t="shared" si="3"/>
        <v>2</v>
      </c>
      <c r="S9" s="44" t="s">
        <v>180</v>
      </c>
      <c r="T9" s="46">
        <v>0</v>
      </c>
      <c r="U9" s="46">
        <v>0</v>
      </c>
      <c r="V9" s="46">
        <v>0</v>
      </c>
      <c r="W9" s="46">
        <v>13</v>
      </c>
      <c r="X9" s="47">
        <f t="shared" si="4"/>
        <v>13</v>
      </c>
      <c r="Y9" s="46">
        <v>6</v>
      </c>
      <c r="Z9" s="54">
        <f t="shared" si="5"/>
        <v>2.1666666666666665</v>
      </c>
    </row>
    <row r="10" spans="1:26" s="44" customFormat="1" ht="9" x14ac:dyDescent="0.15">
      <c r="A10" s="44" t="s">
        <v>452</v>
      </c>
      <c r="B10" s="46">
        <v>8</v>
      </c>
      <c r="C10" s="46">
        <v>0</v>
      </c>
      <c r="D10" s="46">
        <v>3</v>
      </c>
      <c r="E10" s="46">
        <v>0</v>
      </c>
      <c r="F10" s="47">
        <f t="shared" si="0"/>
        <v>11</v>
      </c>
      <c r="G10" s="98">
        <v>4</v>
      </c>
      <c r="H10" s="99">
        <f t="shared" si="1"/>
        <v>2.75</v>
      </c>
      <c r="J10" s="44" t="s">
        <v>138</v>
      </c>
      <c r="K10" s="46">
        <v>10</v>
      </c>
      <c r="L10" s="46">
        <v>3</v>
      </c>
      <c r="M10" s="69"/>
      <c r="N10" s="69"/>
      <c r="O10" s="47">
        <f t="shared" si="2"/>
        <v>13</v>
      </c>
      <c r="P10" s="98">
        <v>10</v>
      </c>
      <c r="Q10" s="99">
        <f t="shared" si="3"/>
        <v>1.3</v>
      </c>
      <c r="S10" s="44" t="s">
        <v>451</v>
      </c>
      <c r="T10" s="46">
        <v>10</v>
      </c>
      <c r="U10" s="46">
        <v>5</v>
      </c>
      <c r="V10" s="46">
        <v>14</v>
      </c>
      <c r="W10" s="69"/>
      <c r="X10" s="47">
        <f t="shared" si="4"/>
        <v>29</v>
      </c>
      <c r="Y10" s="46">
        <v>7</v>
      </c>
      <c r="Z10" s="54">
        <f t="shared" si="5"/>
        <v>4.1428571428571432</v>
      </c>
    </row>
    <row r="11" spans="1:26" s="44" customFormat="1" ht="9" x14ac:dyDescent="0.15">
      <c r="A11" s="44" t="s">
        <v>445</v>
      </c>
      <c r="B11" s="46">
        <v>14</v>
      </c>
      <c r="C11" s="69"/>
      <c r="D11" s="69"/>
      <c r="E11" s="69"/>
      <c r="F11" s="47">
        <f t="shared" si="0"/>
        <v>14</v>
      </c>
      <c r="G11" s="98">
        <v>10</v>
      </c>
      <c r="H11" s="99">
        <f t="shared" si="1"/>
        <v>1.4</v>
      </c>
      <c r="J11" s="44" t="s">
        <v>424</v>
      </c>
      <c r="K11" s="46">
        <v>1</v>
      </c>
      <c r="L11" s="69"/>
      <c r="M11" s="69"/>
      <c r="N11" s="69"/>
      <c r="O11" s="47">
        <f t="shared" si="2"/>
        <v>1</v>
      </c>
      <c r="P11" s="98">
        <v>16</v>
      </c>
      <c r="Q11" s="99">
        <f t="shared" si="3"/>
        <v>6.25E-2</v>
      </c>
      <c r="S11" s="44" t="s">
        <v>420</v>
      </c>
      <c r="T11" s="46">
        <v>12</v>
      </c>
      <c r="U11" s="46">
        <v>2</v>
      </c>
      <c r="V11" s="69"/>
      <c r="W11" s="69"/>
      <c r="X11" s="47">
        <f t="shared" si="4"/>
        <v>14</v>
      </c>
      <c r="Y11" s="46">
        <v>14</v>
      </c>
      <c r="Z11" s="54">
        <f t="shared" si="5"/>
        <v>1</v>
      </c>
    </row>
    <row r="12" spans="1:26" s="44" customFormat="1" ht="9" x14ac:dyDescent="0.15">
      <c r="A12" s="44" t="s">
        <v>349</v>
      </c>
      <c r="B12" s="69"/>
      <c r="C12" s="46">
        <v>3</v>
      </c>
      <c r="D12" s="46">
        <v>5</v>
      </c>
      <c r="E12" s="46">
        <v>2</v>
      </c>
      <c r="F12" s="47">
        <f t="shared" si="0"/>
        <v>10</v>
      </c>
      <c r="G12" s="98">
        <v>14</v>
      </c>
      <c r="H12" s="99">
        <f t="shared" si="1"/>
        <v>0.7142857142857143</v>
      </c>
      <c r="J12" s="44" t="s">
        <v>321</v>
      </c>
      <c r="K12" s="69"/>
      <c r="L12" s="46">
        <v>9</v>
      </c>
      <c r="M12" s="46">
        <v>15</v>
      </c>
      <c r="N12" s="46">
        <v>4</v>
      </c>
      <c r="O12" s="47">
        <f t="shared" si="2"/>
        <v>28</v>
      </c>
      <c r="P12" s="98">
        <v>16</v>
      </c>
      <c r="Q12" s="99">
        <f t="shared" si="3"/>
        <v>1.75</v>
      </c>
      <c r="S12" s="44" t="s">
        <v>1</v>
      </c>
      <c r="T12" s="46">
        <v>12</v>
      </c>
      <c r="U12" s="46">
        <v>14</v>
      </c>
      <c r="V12" s="46">
        <v>13</v>
      </c>
      <c r="W12" s="46">
        <v>12</v>
      </c>
      <c r="X12" s="47">
        <f t="shared" si="4"/>
        <v>51</v>
      </c>
      <c r="Y12" s="46">
        <v>15</v>
      </c>
      <c r="Z12" s="54">
        <f t="shared" si="5"/>
        <v>3.4</v>
      </c>
    </row>
    <row r="13" spans="1:26" s="44" customFormat="1" ht="9" x14ac:dyDescent="0.15">
      <c r="A13" s="44" t="s">
        <v>434</v>
      </c>
      <c r="B13" s="46">
        <v>18</v>
      </c>
      <c r="C13" s="46">
        <v>6</v>
      </c>
      <c r="D13" s="46">
        <v>12</v>
      </c>
      <c r="E13" s="69"/>
      <c r="F13" s="47">
        <f t="shared" si="0"/>
        <v>36</v>
      </c>
      <c r="G13" s="98">
        <v>33</v>
      </c>
      <c r="H13" s="99">
        <f t="shared" si="1"/>
        <v>1.0909090909090908</v>
      </c>
      <c r="J13" s="44" t="s">
        <v>373</v>
      </c>
      <c r="K13" s="46">
        <v>10</v>
      </c>
      <c r="L13" s="46">
        <v>9</v>
      </c>
      <c r="M13" s="46">
        <v>2</v>
      </c>
      <c r="N13" s="69"/>
      <c r="O13" s="47">
        <f t="shared" si="2"/>
        <v>21</v>
      </c>
      <c r="P13" s="98">
        <v>19</v>
      </c>
      <c r="Q13" s="99">
        <f t="shared" si="3"/>
        <v>1.1052631578947369</v>
      </c>
      <c r="S13" s="44" t="s">
        <v>371</v>
      </c>
      <c r="T13" s="46">
        <v>9</v>
      </c>
      <c r="U13" s="46">
        <v>3</v>
      </c>
      <c r="V13" s="69"/>
      <c r="W13" s="69"/>
      <c r="X13" s="47">
        <f t="shared" si="4"/>
        <v>12</v>
      </c>
      <c r="Y13" s="46">
        <v>17</v>
      </c>
      <c r="Z13" s="54">
        <f t="shared" si="5"/>
        <v>0.70588235294117652</v>
      </c>
    </row>
    <row r="14" spans="1:26" s="44" customFormat="1" ht="9" x14ac:dyDescent="0.15">
      <c r="B14" s="46"/>
      <c r="C14" s="46"/>
      <c r="D14" s="46"/>
      <c r="E14" s="46"/>
      <c r="F14" s="47"/>
      <c r="G14" s="98"/>
      <c r="H14" s="99"/>
      <c r="K14" s="46"/>
      <c r="L14" s="46"/>
      <c r="M14" s="46"/>
      <c r="N14" s="46"/>
      <c r="O14" s="47"/>
      <c r="P14" s="98"/>
      <c r="Q14" s="99"/>
      <c r="T14" s="46"/>
      <c r="U14" s="46"/>
      <c r="V14" s="46"/>
      <c r="W14" s="46"/>
      <c r="X14" s="47"/>
      <c r="Y14" s="46"/>
      <c r="Z14" s="56"/>
    </row>
    <row r="15" spans="1:26" s="44" customFormat="1" ht="9" x14ac:dyDescent="0.15">
      <c r="B15" s="47">
        <f>SUM(B2:B13)</f>
        <v>101</v>
      </c>
      <c r="C15" s="47">
        <f>SUM(C2:C13)</f>
        <v>27</v>
      </c>
      <c r="D15" s="47">
        <f>SUM(D2:D13)</f>
        <v>26</v>
      </c>
      <c r="E15" s="47">
        <f>SUM(E2:E13)</f>
        <v>2</v>
      </c>
      <c r="F15" s="51">
        <f>SUM(F2:F14)</f>
        <v>156</v>
      </c>
      <c r="G15" s="100">
        <f>SUM(G2:G14)</f>
        <v>78</v>
      </c>
      <c r="H15" s="99"/>
      <c r="K15" s="47">
        <f t="shared" ref="K15:P15" si="6">SUM(K2:K14)</f>
        <v>43</v>
      </c>
      <c r="L15" s="47">
        <f t="shared" si="6"/>
        <v>21</v>
      </c>
      <c r="M15" s="47">
        <f t="shared" si="6"/>
        <v>17</v>
      </c>
      <c r="N15" s="47">
        <f t="shared" si="6"/>
        <v>4</v>
      </c>
      <c r="O15" s="51">
        <f t="shared" si="6"/>
        <v>85</v>
      </c>
      <c r="P15" s="100">
        <f t="shared" si="6"/>
        <v>80</v>
      </c>
      <c r="Q15" s="99"/>
      <c r="T15" s="47">
        <f t="shared" ref="T15:Y15" si="7">SUM(T2:T14)</f>
        <v>56</v>
      </c>
      <c r="U15" s="47">
        <f t="shared" si="7"/>
        <v>35</v>
      </c>
      <c r="V15" s="47">
        <f t="shared" si="7"/>
        <v>43</v>
      </c>
      <c r="W15" s="47">
        <f t="shared" si="7"/>
        <v>26</v>
      </c>
      <c r="X15" s="51">
        <f t="shared" si="7"/>
        <v>160</v>
      </c>
      <c r="Y15" s="76">
        <f t="shared" si="7"/>
        <v>80</v>
      </c>
      <c r="Z15" s="56"/>
    </row>
    <row r="16" spans="1:26" s="44" customFormat="1" ht="9" x14ac:dyDescent="0.15">
      <c r="B16" s="46"/>
      <c r="C16" s="46"/>
      <c r="D16" s="46"/>
      <c r="E16" s="46"/>
      <c r="F16" s="46"/>
      <c r="G16" s="98"/>
      <c r="H16" s="99"/>
      <c r="K16" s="46"/>
      <c r="L16" s="46"/>
      <c r="M16" s="46"/>
      <c r="N16" s="46"/>
      <c r="O16" s="46"/>
      <c r="P16" s="98"/>
      <c r="Q16" s="99"/>
      <c r="Y16" s="101"/>
      <c r="Z16" s="56"/>
    </row>
    <row r="17" spans="1:26" s="44" customFormat="1" ht="9" x14ac:dyDescent="0.15">
      <c r="B17" s="46"/>
      <c r="C17" s="46"/>
      <c r="D17" s="46"/>
      <c r="E17" s="46"/>
      <c r="F17" s="46"/>
      <c r="G17" s="98"/>
      <c r="H17" s="99"/>
      <c r="K17" s="46"/>
      <c r="L17" s="46"/>
      <c r="M17" s="46"/>
      <c r="N17" s="46"/>
      <c r="O17" s="46"/>
      <c r="P17" s="98"/>
      <c r="Q17" s="99"/>
      <c r="R17" s="53"/>
      <c r="Y17" s="101"/>
      <c r="Z17" s="56"/>
    </row>
    <row r="18" spans="1:26" s="44" customFormat="1" ht="9.75" thickBot="1" x14ac:dyDescent="0.2">
      <c r="A18" s="40" t="s">
        <v>250</v>
      </c>
      <c r="B18" s="41">
        <v>1</v>
      </c>
      <c r="C18" s="41">
        <v>2</v>
      </c>
      <c r="D18" s="41">
        <v>3</v>
      </c>
      <c r="E18" s="41">
        <v>4</v>
      </c>
      <c r="F18" s="41" t="s">
        <v>26</v>
      </c>
      <c r="G18" s="102" t="s">
        <v>73</v>
      </c>
      <c r="H18" s="103" t="s">
        <v>164</v>
      </c>
      <c r="J18" s="40" t="s">
        <v>52</v>
      </c>
      <c r="K18" s="41">
        <v>1</v>
      </c>
      <c r="L18" s="41">
        <v>2</v>
      </c>
      <c r="M18" s="41">
        <v>3</v>
      </c>
      <c r="N18" s="41">
        <v>4</v>
      </c>
      <c r="O18" s="41" t="s">
        <v>26</v>
      </c>
      <c r="P18" s="102" t="s">
        <v>73</v>
      </c>
      <c r="Q18" s="103" t="s">
        <v>164</v>
      </c>
      <c r="R18" s="53"/>
      <c r="S18" s="104"/>
      <c r="Y18" s="101"/>
      <c r="Z18" s="105"/>
    </row>
    <row r="19" spans="1:26" s="44" customFormat="1" ht="9" x14ac:dyDescent="0.15">
      <c r="A19" s="44" t="s">
        <v>201</v>
      </c>
      <c r="B19" s="69"/>
      <c r="C19" s="46">
        <v>0</v>
      </c>
      <c r="D19" s="46">
        <v>0</v>
      </c>
      <c r="E19" s="46">
        <v>0</v>
      </c>
      <c r="F19" s="47">
        <f t="shared" ref="F19:F30" si="8">SUM(B19:E19)</f>
        <v>0</v>
      </c>
      <c r="G19" s="98">
        <v>1</v>
      </c>
      <c r="H19" s="99">
        <f t="shared" ref="H19:H30" si="9">F19/G19</f>
        <v>0</v>
      </c>
      <c r="J19" s="44" t="s">
        <v>440</v>
      </c>
      <c r="K19" s="46">
        <v>0</v>
      </c>
      <c r="L19" s="69"/>
      <c r="M19" s="69"/>
      <c r="N19" s="69"/>
      <c r="O19" s="47">
        <f t="shared" ref="O19:O30" si="10">SUM(K19:N19)</f>
        <v>0</v>
      </c>
      <c r="P19" s="46">
        <v>1</v>
      </c>
      <c r="Q19" s="54">
        <f t="shared" ref="Q19:Q30" si="11">O19/P19</f>
        <v>0</v>
      </c>
      <c r="R19" s="53"/>
      <c r="S19" s="106"/>
      <c r="Y19" s="101"/>
      <c r="Z19" s="105"/>
    </row>
    <row r="20" spans="1:26" s="44" customFormat="1" ht="9" x14ac:dyDescent="0.15">
      <c r="A20" s="44" t="s">
        <v>462</v>
      </c>
      <c r="B20" s="46">
        <v>2</v>
      </c>
      <c r="C20" s="46">
        <v>0</v>
      </c>
      <c r="D20" s="46">
        <v>0</v>
      </c>
      <c r="E20" s="69"/>
      <c r="F20" s="47">
        <f t="shared" si="8"/>
        <v>2</v>
      </c>
      <c r="G20" s="98">
        <v>1</v>
      </c>
      <c r="H20" s="99">
        <f t="shared" si="9"/>
        <v>2</v>
      </c>
      <c r="J20" s="44" t="s">
        <v>7</v>
      </c>
      <c r="K20" s="69"/>
      <c r="L20" s="46">
        <v>1</v>
      </c>
      <c r="M20" s="46">
        <v>1</v>
      </c>
      <c r="N20" s="69"/>
      <c r="O20" s="47">
        <f t="shared" si="10"/>
        <v>2</v>
      </c>
      <c r="P20" s="46">
        <v>1</v>
      </c>
      <c r="Q20" s="54">
        <f t="shared" si="11"/>
        <v>2</v>
      </c>
      <c r="R20" s="53"/>
      <c r="S20" s="106"/>
      <c r="Y20" s="101"/>
      <c r="Z20" s="105"/>
    </row>
    <row r="21" spans="1:26" s="44" customFormat="1" ht="9" x14ac:dyDescent="0.15">
      <c r="A21" s="44" t="s">
        <v>349</v>
      </c>
      <c r="B21" s="46">
        <v>0</v>
      </c>
      <c r="C21" s="46">
        <v>0</v>
      </c>
      <c r="D21" s="69"/>
      <c r="E21" s="69"/>
      <c r="F21" s="47">
        <f t="shared" si="8"/>
        <v>0</v>
      </c>
      <c r="G21" s="98">
        <v>1</v>
      </c>
      <c r="H21" s="99">
        <f t="shared" si="9"/>
        <v>0</v>
      </c>
      <c r="J21" s="44" t="s">
        <v>426</v>
      </c>
      <c r="K21" s="46">
        <v>8</v>
      </c>
      <c r="L21" s="69"/>
      <c r="M21" s="69"/>
      <c r="N21" s="69"/>
      <c r="O21" s="47">
        <f t="shared" si="10"/>
        <v>8</v>
      </c>
      <c r="P21" s="46">
        <v>2</v>
      </c>
      <c r="Q21" s="54">
        <f t="shared" si="11"/>
        <v>4</v>
      </c>
      <c r="R21" s="53"/>
      <c r="Y21" s="101"/>
      <c r="Z21" s="56"/>
    </row>
    <row r="22" spans="1:26" s="44" customFormat="1" ht="9" x14ac:dyDescent="0.15">
      <c r="A22" s="44" t="s">
        <v>365</v>
      </c>
      <c r="B22" s="46">
        <v>0</v>
      </c>
      <c r="C22" s="46">
        <v>0</v>
      </c>
      <c r="D22" s="69"/>
      <c r="E22" s="69"/>
      <c r="F22" s="47">
        <f t="shared" si="8"/>
        <v>0</v>
      </c>
      <c r="G22" s="98">
        <v>2</v>
      </c>
      <c r="H22" s="99">
        <f t="shared" si="9"/>
        <v>0</v>
      </c>
      <c r="J22" s="44" t="s">
        <v>460</v>
      </c>
      <c r="K22" s="46">
        <v>9</v>
      </c>
      <c r="L22" s="69"/>
      <c r="M22" s="69"/>
      <c r="N22" s="69"/>
      <c r="O22" s="47">
        <f t="shared" si="10"/>
        <v>9</v>
      </c>
      <c r="P22" s="46">
        <v>3</v>
      </c>
      <c r="Q22" s="54">
        <f t="shared" si="11"/>
        <v>3</v>
      </c>
      <c r="T22" s="60"/>
      <c r="Y22" s="101"/>
      <c r="Z22" s="105"/>
    </row>
    <row r="23" spans="1:26" s="44" customFormat="1" ht="9" x14ac:dyDescent="0.15">
      <c r="A23" s="44" t="s">
        <v>461</v>
      </c>
      <c r="B23" s="46">
        <v>13</v>
      </c>
      <c r="C23" s="69"/>
      <c r="D23" s="69"/>
      <c r="E23" s="69"/>
      <c r="F23" s="47">
        <f t="shared" si="8"/>
        <v>13</v>
      </c>
      <c r="G23" s="98">
        <v>5</v>
      </c>
      <c r="H23" s="99">
        <f t="shared" si="9"/>
        <v>2.6</v>
      </c>
      <c r="J23" s="44" t="s">
        <v>267</v>
      </c>
      <c r="K23" s="46">
        <v>9</v>
      </c>
      <c r="L23" s="46">
        <v>3</v>
      </c>
      <c r="M23" s="69"/>
      <c r="N23" s="69"/>
      <c r="O23" s="47">
        <f t="shared" si="10"/>
        <v>12</v>
      </c>
      <c r="P23" s="46">
        <v>3</v>
      </c>
      <c r="Q23" s="54">
        <f t="shared" si="11"/>
        <v>4</v>
      </c>
      <c r="Y23" s="101"/>
      <c r="Z23" s="105"/>
    </row>
    <row r="24" spans="1:26" s="44" customFormat="1" ht="9" customHeight="1" x14ac:dyDescent="0.15">
      <c r="A24" s="44" t="s">
        <v>439</v>
      </c>
      <c r="B24" s="46">
        <v>0</v>
      </c>
      <c r="C24" s="46">
        <v>0</v>
      </c>
      <c r="D24" s="69"/>
      <c r="E24" s="69"/>
      <c r="F24" s="47">
        <f t="shared" si="8"/>
        <v>0</v>
      </c>
      <c r="G24" s="98">
        <v>5</v>
      </c>
      <c r="H24" s="99">
        <f t="shared" si="9"/>
        <v>0</v>
      </c>
      <c r="J24" s="44" t="s">
        <v>33</v>
      </c>
      <c r="K24" s="46">
        <v>0</v>
      </c>
      <c r="L24" s="46">
        <v>1</v>
      </c>
      <c r="M24" s="46">
        <v>0</v>
      </c>
      <c r="N24" s="69"/>
      <c r="O24" s="47">
        <f t="shared" si="10"/>
        <v>1</v>
      </c>
      <c r="P24" s="46">
        <v>4</v>
      </c>
      <c r="Q24" s="54">
        <f t="shared" si="11"/>
        <v>0.25</v>
      </c>
      <c r="Y24" s="101"/>
      <c r="Z24" s="56"/>
    </row>
    <row r="25" spans="1:26" s="44" customFormat="1" ht="9" x14ac:dyDescent="0.15">
      <c r="A25" s="44" t="s">
        <v>463</v>
      </c>
      <c r="B25" s="46">
        <v>8</v>
      </c>
      <c r="C25" s="69"/>
      <c r="D25" s="69"/>
      <c r="E25" s="69"/>
      <c r="F25" s="47">
        <f t="shared" si="8"/>
        <v>8</v>
      </c>
      <c r="G25" s="98">
        <v>5</v>
      </c>
      <c r="H25" s="99">
        <f t="shared" si="9"/>
        <v>1.6</v>
      </c>
      <c r="J25" s="44" t="s">
        <v>379</v>
      </c>
      <c r="K25" s="46">
        <v>3</v>
      </c>
      <c r="L25" s="46">
        <v>8</v>
      </c>
      <c r="M25" s="69"/>
      <c r="N25" s="69"/>
      <c r="O25" s="47">
        <f t="shared" si="10"/>
        <v>11</v>
      </c>
      <c r="P25" s="46">
        <v>5</v>
      </c>
      <c r="Q25" s="54">
        <f t="shared" si="11"/>
        <v>2.2000000000000002</v>
      </c>
      <c r="Y25" s="101"/>
      <c r="Z25" s="56"/>
    </row>
    <row r="26" spans="1:26" s="44" customFormat="1" ht="9" x14ac:dyDescent="0.15">
      <c r="A26" s="44" t="s">
        <v>380</v>
      </c>
      <c r="B26" s="69"/>
      <c r="C26" s="46">
        <v>11</v>
      </c>
      <c r="D26" s="46">
        <v>8</v>
      </c>
      <c r="E26" s="46">
        <v>10</v>
      </c>
      <c r="F26" s="47">
        <f t="shared" si="8"/>
        <v>29</v>
      </c>
      <c r="G26" s="98">
        <v>6</v>
      </c>
      <c r="H26" s="99">
        <f t="shared" si="9"/>
        <v>4.833333333333333</v>
      </c>
      <c r="J26" s="44" t="s">
        <v>464</v>
      </c>
      <c r="K26" s="69"/>
      <c r="L26" s="46">
        <v>0</v>
      </c>
      <c r="M26" s="46">
        <v>6</v>
      </c>
      <c r="N26" s="46">
        <v>2</v>
      </c>
      <c r="O26" s="47">
        <f t="shared" si="10"/>
        <v>8</v>
      </c>
      <c r="P26" s="46">
        <v>5</v>
      </c>
      <c r="Q26" s="54">
        <f t="shared" si="11"/>
        <v>1.6</v>
      </c>
      <c r="Y26" s="101"/>
      <c r="Z26" s="56"/>
    </row>
    <row r="27" spans="1:26" s="44" customFormat="1" ht="9" x14ac:dyDescent="0.15">
      <c r="A27" s="44" t="s">
        <v>234</v>
      </c>
      <c r="B27" s="46">
        <v>9</v>
      </c>
      <c r="C27" s="69"/>
      <c r="D27" s="69"/>
      <c r="E27" s="69"/>
      <c r="F27" s="47">
        <f t="shared" si="8"/>
        <v>9</v>
      </c>
      <c r="G27" s="98">
        <v>7</v>
      </c>
      <c r="H27" s="99">
        <f t="shared" si="9"/>
        <v>1.2857142857142858</v>
      </c>
      <c r="J27" s="44" t="s">
        <v>278</v>
      </c>
      <c r="K27" s="46">
        <v>13</v>
      </c>
      <c r="L27" s="46">
        <v>12</v>
      </c>
      <c r="M27" s="46">
        <v>7</v>
      </c>
      <c r="N27" s="46">
        <v>8</v>
      </c>
      <c r="O27" s="47">
        <f t="shared" si="10"/>
        <v>40</v>
      </c>
      <c r="P27" s="46">
        <v>5</v>
      </c>
      <c r="Q27" s="54">
        <f t="shared" si="11"/>
        <v>8</v>
      </c>
      <c r="Y27" s="101"/>
      <c r="Z27" s="56"/>
    </row>
    <row r="28" spans="1:26" s="44" customFormat="1" ht="9" x14ac:dyDescent="0.15">
      <c r="A28" s="44" t="s">
        <v>459</v>
      </c>
      <c r="B28" s="46">
        <v>0</v>
      </c>
      <c r="C28" s="46">
        <v>0</v>
      </c>
      <c r="D28" s="46">
        <v>0</v>
      </c>
      <c r="E28" s="69"/>
      <c r="F28" s="47">
        <f t="shared" si="8"/>
        <v>0</v>
      </c>
      <c r="G28" s="98">
        <v>8</v>
      </c>
      <c r="H28" s="99">
        <f t="shared" si="9"/>
        <v>0</v>
      </c>
      <c r="J28" s="44" t="s">
        <v>295</v>
      </c>
      <c r="K28" s="46">
        <v>7</v>
      </c>
      <c r="L28" s="46">
        <v>0</v>
      </c>
      <c r="M28" s="46">
        <v>0</v>
      </c>
      <c r="N28" s="46">
        <v>6</v>
      </c>
      <c r="O28" s="47">
        <f t="shared" si="10"/>
        <v>13</v>
      </c>
      <c r="P28" s="46">
        <v>7</v>
      </c>
      <c r="Q28" s="54">
        <f t="shared" si="11"/>
        <v>1.8571428571428572</v>
      </c>
      <c r="Y28" s="101"/>
      <c r="Z28" s="56"/>
    </row>
    <row r="29" spans="1:26" s="44" customFormat="1" ht="9" x14ac:dyDescent="0.15">
      <c r="A29" s="44" t="s">
        <v>399</v>
      </c>
      <c r="B29" s="69"/>
      <c r="C29" s="46">
        <v>13</v>
      </c>
      <c r="D29" s="46">
        <v>14</v>
      </c>
      <c r="E29" s="46">
        <v>4</v>
      </c>
      <c r="F29" s="47">
        <f t="shared" si="8"/>
        <v>31</v>
      </c>
      <c r="G29" s="98">
        <v>19</v>
      </c>
      <c r="H29" s="99">
        <f t="shared" si="9"/>
        <v>1.631578947368421</v>
      </c>
      <c r="J29" s="44" t="s">
        <v>446</v>
      </c>
      <c r="K29" s="69"/>
      <c r="L29" s="46">
        <v>9</v>
      </c>
      <c r="M29" s="46">
        <v>0</v>
      </c>
      <c r="N29" s="69"/>
      <c r="O29" s="47">
        <f t="shared" si="10"/>
        <v>9</v>
      </c>
      <c r="P29" s="46">
        <v>14</v>
      </c>
      <c r="Q29" s="54">
        <f t="shared" si="11"/>
        <v>0.6428571428571429</v>
      </c>
      <c r="Y29" s="101"/>
      <c r="Z29" s="56"/>
    </row>
    <row r="30" spans="1:26" s="44" customFormat="1" ht="9" x14ac:dyDescent="0.15">
      <c r="A30" s="44" t="s">
        <v>359</v>
      </c>
      <c r="B30" s="69"/>
      <c r="C30" s="46">
        <v>7</v>
      </c>
      <c r="D30" s="46">
        <v>7</v>
      </c>
      <c r="E30" s="69"/>
      <c r="F30" s="47">
        <f t="shared" si="8"/>
        <v>14</v>
      </c>
      <c r="G30" s="98">
        <v>20</v>
      </c>
      <c r="H30" s="99">
        <f t="shared" si="9"/>
        <v>0.7</v>
      </c>
      <c r="J30" s="44" t="s">
        <v>157</v>
      </c>
      <c r="K30" s="69"/>
      <c r="L30" s="46">
        <v>16</v>
      </c>
      <c r="M30" s="46">
        <v>14</v>
      </c>
      <c r="N30" s="69"/>
      <c r="O30" s="47">
        <f t="shared" si="10"/>
        <v>30</v>
      </c>
      <c r="P30" s="46">
        <v>30</v>
      </c>
      <c r="Q30" s="54">
        <f t="shared" si="11"/>
        <v>1</v>
      </c>
      <c r="Y30" s="101"/>
      <c r="Z30" s="56"/>
    </row>
    <row r="31" spans="1:26" s="44" customFormat="1" ht="9" x14ac:dyDescent="0.15">
      <c r="B31" s="46"/>
      <c r="C31" s="46"/>
      <c r="D31" s="46"/>
      <c r="E31" s="46"/>
      <c r="F31" s="47"/>
      <c r="G31" s="98"/>
      <c r="H31" s="99"/>
      <c r="K31" s="46"/>
      <c r="L31" s="46"/>
      <c r="M31" s="46"/>
      <c r="N31" s="46"/>
      <c r="O31" s="47"/>
      <c r="P31" s="98"/>
      <c r="Q31" s="46"/>
      <c r="Y31" s="101"/>
      <c r="Z31" s="56"/>
    </row>
    <row r="32" spans="1:26" s="44" customFormat="1" ht="9" x14ac:dyDescent="0.15">
      <c r="B32" s="47">
        <f t="shared" ref="B32:G32" si="12">SUM(B19:B31)</f>
        <v>32</v>
      </c>
      <c r="C32" s="47">
        <f t="shared" si="12"/>
        <v>31</v>
      </c>
      <c r="D32" s="47">
        <f t="shared" si="12"/>
        <v>29</v>
      </c>
      <c r="E32" s="47">
        <f t="shared" si="12"/>
        <v>14</v>
      </c>
      <c r="F32" s="51">
        <f t="shared" si="12"/>
        <v>106</v>
      </c>
      <c r="G32" s="109">
        <f t="shared" si="12"/>
        <v>80</v>
      </c>
      <c r="H32" s="110"/>
      <c r="K32" s="47">
        <f t="shared" ref="K32:P32" si="13">SUM(K19:K31)</f>
        <v>49</v>
      </c>
      <c r="L32" s="47">
        <f t="shared" si="13"/>
        <v>50</v>
      </c>
      <c r="M32" s="47">
        <f t="shared" si="13"/>
        <v>28</v>
      </c>
      <c r="N32" s="47">
        <f t="shared" si="13"/>
        <v>16</v>
      </c>
      <c r="O32" s="51">
        <f t="shared" si="13"/>
        <v>143</v>
      </c>
      <c r="P32" s="76">
        <f t="shared" si="13"/>
        <v>80</v>
      </c>
      <c r="Q32" s="54"/>
      <c r="Y32" s="101"/>
      <c r="Z32" s="56"/>
    </row>
    <row r="33" spans="2:26" s="44" customFormat="1" ht="9" x14ac:dyDescent="0.15">
      <c r="B33" s="46"/>
      <c r="C33" s="46"/>
      <c r="D33" s="46"/>
      <c r="E33" s="46"/>
      <c r="F33" s="46"/>
      <c r="G33" s="111"/>
      <c r="H33" s="110"/>
      <c r="K33" s="46"/>
      <c r="L33" s="46"/>
      <c r="M33" s="46"/>
      <c r="N33" s="46"/>
      <c r="O33" s="46"/>
      <c r="P33" s="111"/>
      <c r="Q33" s="54"/>
      <c r="Y33" s="101"/>
      <c r="Z33" s="56"/>
    </row>
    <row r="34" spans="2:26" s="44" customFormat="1" ht="9" x14ac:dyDescent="0.15">
      <c r="B34" s="46"/>
      <c r="C34" s="46"/>
      <c r="D34" s="46"/>
      <c r="E34" s="46"/>
      <c r="F34" s="46"/>
      <c r="G34" s="111"/>
      <c r="H34" s="110"/>
      <c r="K34" s="46"/>
      <c r="L34" s="46"/>
      <c r="M34" s="46"/>
      <c r="N34" s="46"/>
      <c r="O34" s="46"/>
      <c r="P34" s="111"/>
      <c r="Q34" s="54"/>
      <c r="Y34" s="101"/>
      <c r="Z34" s="56"/>
    </row>
    <row r="35" spans="2:26" s="44" customFormat="1" ht="9" x14ac:dyDescent="0.15">
      <c r="B35" s="46"/>
      <c r="C35" s="46"/>
      <c r="D35" s="46"/>
      <c r="E35" s="46"/>
      <c r="F35" s="46"/>
      <c r="G35" s="112"/>
      <c r="H35" s="113"/>
      <c r="K35" s="46"/>
      <c r="L35" s="46"/>
      <c r="M35" s="46"/>
      <c r="N35" s="46"/>
      <c r="O35" s="46"/>
      <c r="P35" s="111"/>
      <c r="Q35" s="54"/>
      <c r="Y35" s="101"/>
      <c r="Z35" s="56"/>
    </row>
    <row r="36" spans="2:26" s="44" customFormat="1" ht="9" x14ac:dyDescent="0.15">
      <c r="B36" s="46"/>
      <c r="C36" s="46"/>
      <c r="D36" s="46"/>
      <c r="E36" s="46"/>
      <c r="F36" s="47"/>
      <c r="G36" s="111"/>
      <c r="H36" s="54"/>
      <c r="J36" s="44" t="s">
        <v>0</v>
      </c>
      <c r="K36" s="47">
        <f>B15</f>
        <v>101</v>
      </c>
      <c r="L36" s="47">
        <f>C15</f>
        <v>27</v>
      </c>
      <c r="M36" s="47">
        <f>D15</f>
        <v>26</v>
      </c>
      <c r="N36" s="47">
        <f>E15</f>
        <v>2</v>
      </c>
      <c r="O36" s="46"/>
      <c r="P36" s="114">
        <f>SUM(K36:N36)</f>
        <v>156</v>
      </c>
      <c r="Q36" s="85">
        <v>25</v>
      </c>
      <c r="R36" s="58" t="s">
        <v>66</v>
      </c>
      <c r="Y36" s="101"/>
      <c r="Z36" s="56"/>
    </row>
    <row r="37" spans="2:26" s="44" customFormat="1" ht="9" x14ac:dyDescent="0.15">
      <c r="B37" s="46"/>
      <c r="C37" s="46"/>
      <c r="D37" s="46"/>
      <c r="E37" s="46"/>
      <c r="F37" s="47"/>
      <c r="G37" s="111"/>
      <c r="H37" s="54"/>
      <c r="J37" s="44" t="s">
        <v>156</v>
      </c>
      <c r="K37" s="47">
        <f>K15</f>
        <v>43</v>
      </c>
      <c r="L37" s="47">
        <f>L15</f>
        <v>21</v>
      </c>
      <c r="M37" s="47">
        <f>M15</f>
        <v>17</v>
      </c>
      <c r="N37" s="47">
        <f>N15</f>
        <v>4</v>
      </c>
      <c r="O37" s="46"/>
      <c r="P37" s="114">
        <f>SUM(K37:N37)</f>
        <v>85</v>
      </c>
      <c r="Q37" s="85"/>
      <c r="R37" s="58"/>
      <c r="Y37" s="101"/>
      <c r="Z37" s="56"/>
    </row>
    <row r="38" spans="2:26" s="44" customFormat="1" ht="9" x14ac:dyDescent="0.15">
      <c r="B38" s="46"/>
      <c r="C38" s="46"/>
      <c r="D38" s="46"/>
      <c r="E38" s="46"/>
      <c r="F38" s="47"/>
      <c r="G38" s="111"/>
      <c r="H38" s="54"/>
      <c r="J38" s="44" t="s">
        <v>38</v>
      </c>
      <c r="K38" s="47">
        <f>T15</f>
        <v>56</v>
      </c>
      <c r="L38" s="47">
        <f>U15</f>
        <v>35</v>
      </c>
      <c r="M38" s="47">
        <f>V15</f>
        <v>43</v>
      </c>
      <c r="N38" s="47">
        <f>W15</f>
        <v>26</v>
      </c>
      <c r="O38" s="46"/>
      <c r="P38" s="114">
        <f>SUM(K38:N38)</f>
        <v>160</v>
      </c>
      <c r="Q38" s="85">
        <v>75</v>
      </c>
      <c r="R38" s="58" t="s">
        <v>65</v>
      </c>
      <c r="Y38" s="101"/>
      <c r="Z38" s="56"/>
    </row>
    <row r="39" spans="2:26" s="44" customFormat="1" ht="9" x14ac:dyDescent="0.15">
      <c r="B39" s="46"/>
      <c r="C39" s="46"/>
      <c r="D39" s="46"/>
      <c r="E39" s="46"/>
      <c r="F39" s="47"/>
      <c r="G39" s="111"/>
      <c r="H39" s="54"/>
      <c r="J39" s="44" t="s">
        <v>250</v>
      </c>
      <c r="K39" s="47">
        <f>B32</f>
        <v>32</v>
      </c>
      <c r="L39" s="47">
        <f>C32</f>
        <v>31</v>
      </c>
      <c r="M39" s="47">
        <f>D32</f>
        <v>29</v>
      </c>
      <c r="N39" s="47">
        <f>E32</f>
        <v>14</v>
      </c>
      <c r="O39" s="46"/>
      <c r="P39" s="114">
        <f>SUM(K39:N39)</f>
        <v>106</v>
      </c>
      <c r="Q39" s="85"/>
      <c r="R39" s="58"/>
      <c r="Y39" s="101"/>
      <c r="Z39" s="56"/>
    </row>
    <row r="40" spans="2:26" s="44" customFormat="1" ht="9" x14ac:dyDescent="0.15">
      <c r="B40" s="46"/>
      <c r="C40" s="46"/>
      <c r="D40" s="46"/>
      <c r="E40" s="46"/>
      <c r="F40" s="47"/>
      <c r="G40" s="111"/>
      <c r="H40" s="54"/>
      <c r="J40" s="44" t="s">
        <v>52</v>
      </c>
      <c r="K40" s="47">
        <f>K32</f>
        <v>49</v>
      </c>
      <c r="L40" s="47">
        <f>L32</f>
        <v>50</v>
      </c>
      <c r="M40" s="47">
        <f>M32</f>
        <v>28</v>
      </c>
      <c r="N40" s="47">
        <f>N32</f>
        <v>16</v>
      </c>
      <c r="O40" s="46"/>
      <c r="P40" s="114">
        <f>SUM(K40:N40)</f>
        <v>143</v>
      </c>
      <c r="Q40" s="85"/>
      <c r="R40" s="58"/>
      <c r="Y40" s="101"/>
      <c r="Z40" s="56"/>
    </row>
    <row r="41" spans="2:26" s="44" customFormat="1" ht="9" x14ac:dyDescent="0.15">
      <c r="B41" s="46"/>
      <c r="C41" s="46"/>
      <c r="D41" s="46"/>
      <c r="E41" s="46"/>
      <c r="F41" s="47"/>
      <c r="G41" s="111"/>
      <c r="H41" s="54"/>
      <c r="K41" s="47"/>
      <c r="L41" s="47"/>
      <c r="M41" s="47"/>
      <c r="N41" s="47"/>
      <c r="O41" s="46"/>
      <c r="P41" s="114"/>
      <c r="Q41" s="54"/>
      <c r="Y41" s="101"/>
      <c r="Z41" s="56"/>
    </row>
    <row r="42" spans="2:26" s="44" customFormat="1" ht="9" x14ac:dyDescent="0.15">
      <c r="B42" s="46"/>
      <c r="C42" s="46"/>
      <c r="D42" s="46"/>
      <c r="E42" s="46"/>
      <c r="F42" s="47"/>
      <c r="G42" s="111"/>
      <c r="H42" s="54"/>
      <c r="K42" s="46"/>
      <c r="L42" s="46"/>
      <c r="M42" s="46"/>
      <c r="N42" s="46"/>
      <c r="O42" s="46"/>
      <c r="P42" s="111"/>
      <c r="Q42" s="54"/>
      <c r="Y42" s="101"/>
      <c r="Z42" s="56"/>
    </row>
    <row r="43" spans="2:26" s="44" customFormat="1" ht="9" x14ac:dyDescent="0.15">
      <c r="B43" s="46"/>
      <c r="C43" s="46"/>
      <c r="D43" s="46"/>
      <c r="E43" s="46"/>
      <c r="F43" s="47"/>
      <c r="G43" s="111"/>
      <c r="H43" s="54"/>
      <c r="K43" s="46"/>
      <c r="L43" s="46"/>
      <c r="M43" s="46"/>
      <c r="N43" s="46"/>
      <c r="O43" s="46"/>
      <c r="P43" s="111"/>
      <c r="Q43" s="54"/>
      <c r="Y43" s="101"/>
      <c r="Z43" s="56"/>
    </row>
    <row r="44" spans="2:26" s="44" customFormat="1" ht="9" x14ac:dyDescent="0.15">
      <c r="B44" s="46"/>
      <c r="C44" s="46"/>
      <c r="D44" s="46"/>
      <c r="E44" s="46"/>
      <c r="F44" s="47"/>
      <c r="G44" s="111"/>
      <c r="H44" s="54"/>
      <c r="K44" s="46"/>
      <c r="L44" s="46"/>
      <c r="M44" s="46"/>
      <c r="N44" s="46"/>
      <c r="O44" s="46"/>
      <c r="P44" s="111"/>
      <c r="Q44" s="54"/>
      <c r="Y44" s="101"/>
      <c r="Z44" s="56"/>
    </row>
    <row r="45" spans="2:26" s="44" customFormat="1" ht="9" x14ac:dyDescent="0.15">
      <c r="B45" s="46"/>
      <c r="C45" s="46"/>
      <c r="D45" s="46"/>
      <c r="E45" s="46"/>
      <c r="F45" s="47"/>
      <c r="G45" s="111"/>
      <c r="H45" s="54"/>
      <c r="K45" s="46"/>
      <c r="L45" s="46"/>
      <c r="M45" s="46"/>
      <c r="N45" s="46"/>
      <c r="O45" s="46"/>
      <c r="P45" s="111"/>
      <c r="Q45" s="54"/>
      <c r="Y45" s="101"/>
      <c r="Z45" s="56"/>
    </row>
    <row r="46" spans="2:26" s="44" customFormat="1" ht="9" x14ac:dyDescent="0.15">
      <c r="B46" s="46"/>
      <c r="C46" s="46"/>
      <c r="D46" s="46"/>
      <c r="E46" s="46"/>
      <c r="F46" s="47"/>
      <c r="G46" s="111"/>
      <c r="H46" s="54"/>
      <c r="K46" s="46"/>
      <c r="L46" s="46"/>
      <c r="M46" s="46"/>
      <c r="N46" s="46"/>
      <c r="O46" s="46"/>
      <c r="P46" s="111"/>
      <c r="Q46" s="54"/>
      <c r="Y46" s="101"/>
      <c r="Z46" s="56"/>
    </row>
    <row r="47" spans="2:26" s="44" customFormat="1" ht="9" x14ac:dyDescent="0.15">
      <c r="B47" s="46"/>
      <c r="C47" s="46"/>
      <c r="D47" s="46"/>
      <c r="E47" s="46"/>
      <c r="F47" s="47"/>
      <c r="G47" s="111"/>
      <c r="H47" s="54"/>
      <c r="K47" s="46"/>
      <c r="L47" s="46"/>
      <c r="M47" s="46"/>
      <c r="N47" s="46"/>
      <c r="O47" s="46"/>
      <c r="P47" s="111"/>
      <c r="Q47" s="54"/>
      <c r="Y47" s="101"/>
      <c r="Z47" s="56"/>
    </row>
    <row r="48" spans="2:26" s="44" customFormat="1" ht="9" x14ac:dyDescent="0.15">
      <c r="B48" s="46"/>
      <c r="C48" s="46"/>
      <c r="D48" s="46"/>
      <c r="E48" s="46"/>
      <c r="F48" s="47"/>
      <c r="G48" s="111"/>
      <c r="H48" s="54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6"/>
      <c r="C49" s="46"/>
      <c r="D49" s="46"/>
      <c r="E49" s="46"/>
      <c r="F49" s="47"/>
      <c r="G49" s="111"/>
      <c r="H49" s="54"/>
      <c r="K49" s="46"/>
      <c r="L49" s="46"/>
      <c r="M49" s="46"/>
      <c r="N49" s="46"/>
      <c r="O49" s="46"/>
      <c r="P49" s="111"/>
      <c r="Q49" s="54"/>
      <c r="Y49" s="101"/>
      <c r="Z49" s="56"/>
    </row>
    <row r="50" spans="2:26" s="44" customFormat="1" ht="9" x14ac:dyDescent="0.15">
      <c r="B50" s="47"/>
      <c r="C50" s="47"/>
      <c r="D50" s="47"/>
      <c r="E50" s="47"/>
      <c r="F50" s="51"/>
      <c r="G50" s="109"/>
      <c r="H50" s="54"/>
      <c r="K50" s="46"/>
      <c r="L50" s="46"/>
      <c r="M50" s="46"/>
      <c r="N50" s="46"/>
      <c r="O50" s="46"/>
      <c r="P50" s="111"/>
      <c r="Q50" s="54"/>
      <c r="Y50" s="101"/>
      <c r="Z50" s="56"/>
    </row>
    <row r="51" spans="2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2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2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2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2:26" s="44" customFormat="1" ht="9" x14ac:dyDescent="0.15">
      <c r="B61" s="46"/>
      <c r="C61" s="46"/>
      <c r="D61" s="46"/>
      <c r="E61" s="46"/>
      <c r="F61" s="46"/>
      <c r="G61" s="111"/>
      <c r="H61" s="110"/>
      <c r="K61" s="46"/>
      <c r="L61" s="46"/>
      <c r="M61" s="46"/>
      <c r="N61" s="46"/>
      <c r="O61" s="46"/>
      <c r="P61" s="111"/>
      <c r="Q61" s="54"/>
      <c r="Y61" s="101"/>
      <c r="Z61" s="56"/>
    </row>
    <row r="62" spans="2:26" s="44" customFormat="1" ht="9" x14ac:dyDescent="0.15">
      <c r="B62" s="46"/>
      <c r="C62" s="46"/>
      <c r="D62" s="46"/>
      <c r="E62" s="46"/>
      <c r="F62" s="46"/>
      <c r="G62" s="111"/>
      <c r="H62" s="110"/>
      <c r="K62" s="46"/>
      <c r="L62" s="46"/>
      <c r="M62" s="46"/>
      <c r="N62" s="46"/>
      <c r="O62" s="46"/>
      <c r="P62" s="111"/>
      <c r="Q62" s="54"/>
      <c r="Y62" s="101"/>
      <c r="Z62" s="56"/>
    </row>
    <row r="63" spans="2:26" s="44" customFormat="1" ht="9" x14ac:dyDescent="0.15">
      <c r="B63" s="46"/>
      <c r="C63" s="46"/>
      <c r="D63" s="46"/>
      <c r="E63" s="46"/>
      <c r="F63" s="46"/>
      <c r="G63" s="111"/>
      <c r="H63" s="110"/>
      <c r="K63" s="46"/>
      <c r="L63" s="46"/>
      <c r="M63" s="46"/>
      <c r="N63" s="46"/>
      <c r="O63" s="46"/>
      <c r="P63" s="111"/>
      <c r="Q63" s="54"/>
      <c r="Y63" s="101"/>
      <c r="Z63" s="56"/>
    </row>
    <row r="64" spans="2:26" s="44" customFormat="1" ht="9" x14ac:dyDescent="0.15">
      <c r="B64" s="46"/>
      <c r="C64" s="46"/>
      <c r="D64" s="46"/>
      <c r="E64" s="46"/>
      <c r="F64" s="46"/>
      <c r="G64" s="111"/>
      <c r="H64" s="110"/>
      <c r="K64" s="46"/>
      <c r="L64" s="46"/>
      <c r="M64" s="46"/>
      <c r="N64" s="46"/>
      <c r="O64" s="46"/>
      <c r="P64" s="111"/>
      <c r="Q64" s="54"/>
      <c r="Y64" s="101"/>
      <c r="Z64" s="56"/>
    </row>
    <row r="65" spans="2:26" s="44" customFormat="1" ht="9" x14ac:dyDescent="0.15">
      <c r="B65" s="46"/>
      <c r="C65" s="46"/>
      <c r="D65" s="46"/>
      <c r="E65" s="46"/>
      <c r="F65" s="46"/>
      <c r="G65" s="111"/>
      <c r="H65" s="110"/>
      <c r="K65" s="46"/>
      <c r="L65" s="46"/>
      <c r="M65" s="46"/>
      <c r="N65" s="46"/>
      <c r="O65" s="46"/>
      <c r="P65" s="111"/>
      <c r="Q65" s="54"/>
      <c r="Y65" s="101"/>
      <c r="Z65" s="56"/>
    </row>
    <row r="66" spans="2:26" s="44" customFormat="1" ht="9" x14ac:dyDescent="0.15">
      <c r="B66" s="46"/>
      <c r="C66" s="46"/>
      <c r="D66" s="46"/>
      <c r="E66" s="46"/>
      <c r="F66" s="46"/>
      <c r="G66" s="111"/>
      <c r="H66" s="110"/>
      <c r="K66" s="46"/>
      <c r="L66" s="46"/>
      <c r="M66" s="46"/>
      <c r="N66" s="46"/>
      <c r="O66" s="46"/>
      <c r="P66" s="111"/>
      <c r="Q66" s="54"/>
      <c r="Y66" s="101"/>
      <c r="Z66" s="56"/>
    </row>
    <row r="67" spans="2:26" s="44" customFormat="1" ht="9" x14ac:dyDescent="0.15">
      <c r="B67" s="46"/>
      <c r="C67" s="46"/>
      <c r="D67" s="46"/>
      <c r="E67" s="46"/>
      <c r="F67" s="46"/>
      <c r="G67" s="111"/>
      <c r="H67" s="110"/>
      <c r="K67" s="46"/>
      <c r="L67" s="46"/>
      <c r="M67" s="46"/>
      <c r="N67" s="46"/>
      <c r="O67" s="46"/>
      <c r="P67" s="111"/>
      <c r="Q67" s="54"/>
      <c r="Y67" s="101"/>
      <c r="Z67" s="56"/>
    </row>
    <row r="68" spans="2:26" s="44" customFormat="1" ht="9" x14ac:dyDescent="0.15">
      <c r="B68" s="46"/>
      <c r="C68" s="46"/>
      <c r="D68" s="46"/>
      <c r="E68" s="46"/>
      <c r="F68" s="46"/>
      <c r="G68" s="111"/>
      <c r="H68" s="110"/>
      <c r="K68" s="46"/>
      <c r="L68" s="46"/>
      <c r="M68" s="46"/>
      <c r="N68" s="46"/>
      <c r="O68" s="46"/>
      <c r="P68" s="111"/>
      <c r="Q68" s="54"/>
      <c r="Y68" s="101"/>
      <c r="Z68" s="56"/>
    </row>
    <row r="69" spans="2:26" s="44" customFormat="1" ht="9" x14ac:dyDescent="0.15">
      <c r="B69" s="46"/>
      <c r="C69" s="46"/>
      <c r="D69" s="46"/>
      <c r="E69" s="46"/>
      <c r="F69" s="46"/>
      <c r="G69" s="111"/>
      <c r="H69" s="110"/>
      <c r="K69" s="46"/>
      <c r="L69" s="46"/>
      <c r="M69" s="46"/>
      <c r="N69" s="46"/>
      <c r="O69" s="46"/>
      <c r="P69" s="111"/>
      <c r="Q69" s="54"/>
      <c r="Y69" s="101"/>
      <c r="Z69" s="56"/>
    </row>
    <row r="70" spans="2:26" s="44" customFormat="1" ht="9" x14ac:dyDescent="0.15">
      <c r="B70" s="46"/>
      <c r="C70" s="46"/>
      <c r="D70" s="46"/>
      <c r="E70" s="46"/>
      <c r="F70" s="46"/>
      <c r="G70" s="111"/>
      <c r="H70" s="110"/>
      <c r="K70" s="46"/>
      <c r="L70" s="46"/>
      <c r="M70" s="46"/>
      <c r="N70" s="46"/>
      <c r="O70" s="46"/>
      <c r="P70" s="111"/>
      <c r="Q70" s="54"/>
      <c r="Y70" s="101"/>
      <c r="Z70" s="56"/>
    </row>
    <row r="71" spans="2:26" s="44" customFormat="1" ht="9" x14ac:dyDescent="0.15">
      <c r="B71" s="46"/>
      <c r="C71" s="46"/>
      <c r="D71" s="46"/>
      <c r="E71" s="46"/>
      <c r="F71" s="46"/>
      <c r="G71" s="111"/>
      <c r="H71" s="110"/>
      <c r="K71" s="46"/>
      <c r="L71" s="46"/>
      <c r="M71" s="46"/>
      <c r="N71" s="46"/>
      <c r="O71" s="46"/>
      <c r="P71" s="111"/>
      <c r="Q71" s="54"/>
      <c r="Y71" s="101"/>
      <c r="Z71" s="56"/>
    </row>
    <row r="72" spans="2:26" s="44" customFormat="1" ht="9" x14ac:dyDescent="0.15">
      <c r="B72" s="46"/>
      <c r="C72" s="46"/>
      <c r="D72" s="46"/>
      <c r="E72" s="46"/>
      <c r="F72" s="46"/>
      <c r="G72" s="111"/>
      <c r="H72" s="110"/>
      <c r="K72" s="46"/>
      <c r="L72" s="46"/>
      <c r="M72" s="46"/>
      <c r="N72" s="46"/>
      <c r="O72" s="46"/>
      <c r="P72" s="111"/>
      <c r="Q72" s="54"/>
      <c r="Y72" s="101"/>
      <c r="Z72" s="56"/>
    </row>
    <row r="73" spans="2:26" s="44" customFormat="1" ht="9" x14ac:dyDescent="0.15">
      <c r="B73" s="46"/>
      <c r="C73" s="46"/>
      <c r="D73" s="46"/>
      <c r="E73" s="46"/>
      <c r="F73" s="46"/>
      <c r="G73" s="111"/>
      <c r="H73" s="110"/>
      <c r="K73" s="46"/>
      <c r="L73" s="46"/>
      <c r="M73" s="46"/>
      <c r="N73" s="46"/>
      <c r="O73" s="46"/>
      <c r="P73" s="111"/>
      <c r="Q73" s="54"/>
      <c r="Y73" s="101"/>
      <c r="Z73" s="56"/>
    </row>
    <row r="74" spans="2:26" s="44" customFormat="1" ht="9" x14ac:dyDescent="0.15">
      <c r="B74" s="46"/>
      <c r="C74" s="46"/>
      <c r="D74" s="46"/>
      <c r="E74" s="46"/>
      <c r="F74" s="46"/>
      <c r="G74" s="111"/>
      <c r="H74" s="110"/>
      <c r="K74" s="46"/>
      <c r="L74" s="46"/>
      <c r="M74" s="46"/>
      <c r="N74" s="46"/>
      <c r="O74" s="46"/>
      <c r="P74" s="111"/>
      <c r="Q74" s="54"/>
      <c r="Y74" s="101"/>
      <c r="Z74" s="56"/>
    </row>
    <row r="75" spans="2:26" s="44" customFormat="1" ht="9" x14ac:dyDescent="0.15">
      <c r="B75" s="46"/>
      <c r="C75" s="46"/>
      <c r="D75" s="46"/>
      <c r="E75" s="46"/>
      <c r="F75" s="46"/>
      <c r="G75" s="111"/>
      <c r="H75" s="110"/>
      <c r="K75" s="46"/>
      <c r="L75" s="46"/>
      <c r="M75" s="46"/>
      <c r="N75" s="46"/>
      <c r="O75" s="46"/>
      <c r="P75" s="111"/>
      <c r="Q75" s="54"/>
      <c r="Y75" s="101"/>
      <c r="Z75" s="56"/>
    </row>
    <row r="76" spans="2:26" s="44" customFormat="1" ht="9" x14ac:dyDescent="0.15">
      <c r="B76" s="46"/>
      <c r="C76" s="46"/>
      <c r="D76" s="46"/>
      <c r="E76" s="46"/>
      <c r="F76" s="46"/>
      <c r="G76" s="111"/>
      <c r="H76" s="110"/>
      <c r="K76" s="46"/>
      <c r="L76" s="46"/>
      <c r="M76" s="46"/>
      <c r="N76" s="46"/>
      <c r="O76" s="46"/>
      <c r="P76" s="111"/>
      <c r="Q76" s="54"/>
      <c r="Y76" s="101"/>
      <c r="Z76" s="56"/>
    </row>
    <row r="77" spans="2:26" s="44" customFormat="1" ht="9" x14ac:dyDescent="0.15">
      <c r="B77" s="46"/>
      <c r="C77" s="46"/>
      <c r="D77" s="46"/>
      <c r="E77" s="46"/>
      <c r="F77" s="46"/>
      <c r="G77" s="111"/>
      <c r="H77" s="110"/>
      <c r="K77" s="46"/>
      <c r="L77" s="46"/>
      <c r="M77" s="46"/>
      <c r="N77" s="46"/>
      <c r="O77" s="46"/>
      <c r="P77" s="111"/>
      <c r="Q77" s="54"/>
      <c r="Y77" s="101"/>
      <c r="Z77" s="56"/>
    </row>
    <row r="78" spans="2:26" s="44" customFormat="1" ht="9" x14ac:dyDescent="0.15">
      <c r="B78" s="46"/>
      <c r="C78" s="46"/>
      <c r="D78" s="46"/>
      <c r="E78" s="46"/>
      <c r="F78" s="46"/>
      <c r="G78" s="111"/>
      <c r="H78" s="110"/>
      <c r="K78" s="46"/>
      <c r="L78" s="46"/>
      <c r="M78" s="46"/>
      <c r="N78" s="46"/>
      <c r="O78" s="46"/>
      <c r="P78" s="111"/>
      <c r="Q78" s="54"/>
      <c r="Y78" s="101"/>
      <c r="Z78" s="56"/>
    </row>
    <row r="79" spans="2:26" s="44" customFormat="1" ht="9" x14ac:dyDescent="0.15">
      <c r="B79" s="46"/>
      <c r="C79" s="46"/>
      <c r="D79" s="46"/>
      <c r="E79" s="46"/>
      <c r="F79" s="46"/>
      <c r="G79" s="111"/>
      <c r="H79" s="110"/>
      <c r="K79" s="46"/>
      <c r="L79" s="46"/>
      <c r="M79" s="46"/>
      <c r="N79" s="46"/>
      <c r="O79" s="46"/>
      <c r="P79" s="111"/>
      <c r="Q79" s="54"/>
      <c r="Y79" s="101"/>
      <c r="Z79" s="56"/>
    </row>
    <row r="80" spans="2:26" s="44" customFormat="1" ht="9" x14ac:dyDescent="0.15">
      <c r="B80" s="46"/>
      <c r="C80" s="46"/>
      <c r="D80" s="46"/>
      <c r="E80" s="46"/>
      <c r="F80" s="46"/>
      <c r="G80" s="111"/>
      <c r="H80" s="110"/>
      <c r="K80" s="46"/>
      <c r="L80" s="46"/>
      <c r="M80" s="46"/>
      <c r="N80" s="46"/>
      <c r="O80" s="46"/>
      <c r="P80" s="111"/>
      <c r="Q80" s="54"/>
      <c r="Y80" s="101"/>
      <c r="Z80" s="56"/>
    </row>
    <row r="81" spans="2:26" s="44" customFormat="1" ht="9" x14ac:dyDescent="0.15">
      <c r="B81" s="46"/>
      <c r="C81" s="46"/>
      <c r="D81" s="46"/>
      <c r="E81" s="46"/>
      <c r="F81" s="46"/>
      <c r="G81" s="111"/>
      <c r="H81" s="110"/>
      <c r="K81" s="46"/>
      <c r="L81" s="46"/>
      <c r="M81" s="46"/>
      <c r="N81" s="46"/>
      <c r="O81" s="46"/>
      <c r="P81" s="111"/>
      <c r="Q81" s="54"/>
      <c r="Y81" s="101"/>
      <c r="Z81" s="56"/>
    </row>
    <row r="82" spans="2:26" s="44" customFormat="1" ht="9" x14ac:dyDescent="0.15">
      <c r="B82" s="46"/>
      <c r="C82" s="46"/>
      <c r="D82" s="46"/>
      <c r="E82" s="46"/>
      <c r="F82" s="46"/>
      <c r="G82" s="111"/>
      <c r="H82" s="110"/>
      <c r="K82" s="46"/>
      <c r="L82" s="46"/>
      <c r="M82" s="46"/>
      <c r="N82" s="46"/>
      <c r="O82" s="46"/>
      <c r="P82" s="111"/>
      <c r="Q82" s="54"/>
      <c r="Y82" s="101"/>
      <c r="Z82" s="56"/>
    </row>
    <row r="83" spans="2:26" s="44" customFormat="1" ht="9" x14ac:dyDescent="0.15">
      <c r="B83" s="46"/>
      <c r="C83" s="46"/>
      <c r="D83" s="46"/>
      <c r="E83" s="46"/>
      <c r="F83" s="46"/>
      <c r="G83" s="111"/>
      <c r="H83" s="110"/>
      <c r="K83" s="46"/>
      <c r="L83" s="46"/>
      <c r="M83" s="46"/>
      <c r="N83" s="46"/>
      <c r="O83" s="46"/>
      <c r="P83" s="111"/>
      <c r="Q83" s="54"/>
      <c r="Y83" s="101"/>
      <c r="Z83" s="56"/>
    </row>
    <row r="84" spans="2:26" s="44" customFormat="1" ht="9" x14ac:dyDescent="0.15">
      <c r="B84" s="46"/>
      <c r="C84" s="46"/>
      <c r="D84" s="46"/>
      <c r="E84" s="46"/>
      <c r="F84" s="46"/>
      <c r="G84" s="111"/>
      <c r="H84" s="110"/>
      <c r="K84" s="46"/>
      <c r="L84" s="46"/>
      <c r="M84" s="46"/>
      <c r="N84" s="46"/>
      <c r="O84" s="46"/>
      <c r="P84" s="111"/>
      <c r="Q84" s="54"/>
      <c r="Y84" s="101"/>
      <c r="Z84" s="56"/>
    </row>
    <row r="85" spans="2:26" s="44" customFormat="1" ht="9" x14ac:dyDescent="0.15">
      <c r="B85" s="46"/>
      <c r="C85" s="46"/>
      <c r="D85" s="46"/>
      <c r="E85" s="46"/>
      <c r="F85" s="46"/>
      <c r="G85" s="111"/>
      <c r="H85" s="110"/>
      <c r="K85" s="46"/>
      <c r="L85" s="46"/>
      <c r="M85" s="46"/>
      <c r="N85" s="46"/>
      <c r="O85" s="46"/>
      <c r="P85" s="111"/>
      <c r="Q85" s="54"/>
      <c r="Y85" s="101"/>
      <c r="Z85" s="56"/>
    </row>
    <row r="86" spans="2:26" s="44" customFormat="1" ht="9" x14ac:dyDescent="0.15">
      <c r="B86" s="46"/>
      <c r="C86" s="46"/>
      <c r="D86" s="46"/>
      <c r="E86" s="46"/>
      <c r="F86" s="46"/>
      <c r="G86" s="111"/>
      <c r="H86" s="110"/>
      <c r="K86" s="46"/>
      <c r="L86" s="46"/>
      <c r="M86" s="46"/>
      <c r="N86" s="46"/>
      <c r="O86" s="46"/>
      <c r="P86" s="111"/>
      <c r="Q86" s="54"/>
      <c r="Y86" s="101"/>
      <c r="Z86" s="56"/>
    </row>
    <row r="87" spans="2:26" s="44" customFormat="1" ht="9" x14ac:dyDescent="0.15">
      <c r="B87" s="46"/>
      <c r="C87" s="46"/>
      <c r="D87" s="46"/>
      <c r="E87" s="46"/>
      <c r="F87" s="46"/>
      <c r="G87" s="111"/>
      <c r="H87" s="110"/>
      <c r="K87" s="46"/>
      <c r="L87" s="46"/>
      <c r="M87" s="46"/>
      <c r="N87" s="46"/>
      <c r="O87" s="46"/>
      <c r="P87" s="111"/>
      <c r="Q87" s="54"/>
      <c r="Y87" s="101"/>
      <c r="Z87" s="56"/>
    </row>
    <row r="88" spans="2:26" s="44" customFormat="1" ht="9" x14ac:dyDescent="0.15">
      <c r="B88" s="46"/>
      <c r="C88" s="46"/>
      <c r="D88" s="46"/>
      <c r="E88" s="46"/>
      <c r="F88" s="46"/>
      <c r="G88" s="111"/>
      <c r="H88" s="110"/>
      <c r="K88" s="46"/>
      <c r="L88" s="46"/>
      <c r="M88" s="46"/>
      <c r="N88" s="46"/>
      <c r="O88" s="46"/>
      <c r="P88" s="111"/>
      <c r="Q88" s="54"/>
      <c r="Y88" s="101"/>
      <c r="Z88" s="56"/>
    </row>
    <row r="89" spans="2:26" s="44" customFormat="1" ht="9" x14ac:dyDescent="0.15">
      <c r="B89" s="46"/>
      <c r="C89" s="46"/>
      <c r="D89" s="46"/>
      <c r="E89" s="46"/>
      <c r="F89" s="46"/>
      <c r="G89" s="111"/>
      <c r="H89" s="110"/>
      <c r="K89" s="46"/>
      <c r="L89" s="46"/>
      <c r="M89" s="46"/>
      <c r="N89" s="46"/>
      <c r="O89" s="46"/>
      <c r="P89" s="111"/>
      <c r="Q89" s="54"/>
      <c r="Y89" s="101"/>
      <c r="Z89" s="56"/>
    </row>
    <row r="90" spans="2:26" s="44" customFormat="1" ht="9" x14ac:dyDescent="0.15">
      <c r="B90" s="46"/>
      <c r="C90" s="46"/>
      <c r="D90" s="46"/>
      <c r="E90" s="46"/>
      <c r="F90" s="46"/>
      <c r="G90" s="111"/>
      <c r="H90" s="110"/>
      <c r="K90" s="46"/>
      <c r="L90" s="46"/>
      <c r="M90" s="46"/>
      <c r="N90" s="46"/>
      <c r="O90" s="46"/>
      <c r="P90" s="111"/>
      <c r="Q90" s="54"/>
      <c r="Y90" s="101"/>
      <c r="Z90" s="56"/>
    </row>
    <row r="91" spans="2:26" s="44" customFormat="1" ht="9" x14ac:dyDescent="0.15">
      <c r="B91" s="46"/>
      <c r="C91" s="46"/>
      <c r="D91" s="46"/>
      <c r="E91" s="46"/>
      <c r="F91" s="46"/>
      <c r="G91" s="111"/>
      <c r="H91" s="110"/>
      <c r="K91" s="46"/>
      <c r="L91" s="46"/>
      <c r="M91" s="46"/>
      <c r="N91" s="46"/>
      <c r="O91" s="46"/>
      <c r="P91" s="111"/>
      <c r="Q91" s="54"/>
      <c r="Y91" s="101"/>
      <c r="Z91" s="56"/>
    </row>
    <row r="92" spans="2:26" s="44" customFormat="1" ht="9" x14ac:dyDescent="0.15">
      <c r="B92" s="46"/>
      <c r="C92" s="46"/>
      <c r="D92" s="46"/>
      <c r="E92" s="46"/>
      <c r="F92" s="46"/>
      <c r="G92" s="111"/>
      <c r="H92" s="110"/>
      <c r="K92" s="46"/>
      <c r="L92" s="46"/>
      <c r="M92" s="46"/>
      <c r="N92" s="46"/>
      <c r="O92" s="46"/>
      <c r="P92" s="111"/>
      <c r="Q92" s="54"/>
      <c r="Y92" s="101"/>
      <c r="Z92" s="56"/>
    </row>
    <row r="93" spans="2:26" s="44" customFormat="1" ht="9" x14ac:dyDescent="0.15">
      <c r="B93" s="46"/>
      <c r="C93" s="46"/>
      <c r="D93" s="46"/>
      <c r="E93" s="46"/>
      <c r="F93" s="46"/>
      <c r="G93" s="111"/>
      <c r="H93" s="110"/>
      <c r="K93" s="46"/>
      <c r="L93" s="46"/>
      <c r="M93" s="46"/>
      <c r="N93" s="46"/>
      <c r="O93" s="46"/>
      <c r="P93" s="111"/>
      <c r="Q93" s="54"/>
      <c r="Y93" s="101"/>
      <c r="Z93" s="56"/>
    </row>
    <row r="94" spans="2:26" s="44" customFormat="1" ht="9" x14ac:dyDescent="0.15">
      <c r="B94" s="46"/>
      <c r="C94" s="46"/>
      <c r="D94" s="46"/>
      <c r="E94" s="46"/>
      <c r="F94" s="46"/>
      <c r="G94" s="111"/>
      <c r="H94" s="110"/>
      <c r="K94" s="46"/>
      <c r="L94" s="46"/>
      <c r="M94" s="46"/>
      <c r="N94" s="46"/>
      <c r="O94" s="46"/>
      <c r="P94" s="111"/>
      <c r="Q94" s="54"/>
      <c r="Y94" s="101"/>
      <c r="Z94" s="56"/>
    </row>
    <row r="95" spans="2:26" s="44" customFormat="1" ht="9" x14ac:dyDescent="0.15">
      <c r="B95" s="46"/>
      <c r="C95" s="46"/>
      <c r="D95" s="46"/>
      <c r="E95" s="46"/>
      <c r="F95" s="46"/>
      <c r="G95" s="111"/>
      <c r="H95" s="110"/>
      <c r="K95" s="46"/>
      <c r="L95" s="46"/>
      <c r="M95" s="46"/>
      <c r="N95" s="46"/>
      <c r="O95" s="46"/>
      <c r="P95" s="111"/>
      <c r="Q95" s="54"/>
      <c r="Y95" s="101"/>
      <c r="Z95" s="56"/>
    </row>
    <row r="96" spans="2:26" s="44" customFormat="1" ht="9" x14ac:dyDescent="0.15">
      <c r="B96" s="46"/>
      <c r="C96" s="46"/>
      <c r="D96" s="46"/>
      <c r="E96" s="46"/>
      <c r="F96" s="46"/>
      <c r="G96" s="111"/>
      <c r="H96" s="110"/>
      <c r="K96" s="46"/>
      <c r="L96" s="46"/>
      <c r="M96" s="46"/>
      <c r="N96" s="46"/>
      <c r="O96" s="46"/>
      <c r="P96" s="111"/>
      <c r="Q96" s="54"/>
      <c r="Y96" s="101"/>
      <c r="Z96" s="56"/>
    </row>
    <row r="97" spans="2:26" s="44" customFormat="1" ht="9" x14ac:dyDescent="0.15">
      <c r="B97" s="46"/>
      <c r="C97" s="46"/>
      <c r="D97" s="46"/>
      <c r="E97" s="46"/>
      <c r="F97" s="46"/>
      <c r="G97" s="111"/>
      <c r="H97" s="110"/>
      <c r="K97" s="46"/>
      <c r="L97" s="46"/>
      <c r="M97" s="46"/>
      <c r="N97" s="46"/>
      <c r="O97" s="46"/>
      <c r="P97" s="111"/>
      <c r="Q97" s="54"/>
      <c r="Y97" s="101"/>
      <c r="Z97" s="56"/>
    </row>
    <row r="98" spans="2:26" s="44" customFormat="1" ht="9" x14ac:dyDescent="0.15">
      <c r="B98" s="46"/>
      <c r="C98" s="46"/>
      <c r="D98" s="46"/>
      <c r="E98" s="46"/>
      <c r="F98" s="46"/>
      <c r="G98" s="111"/>
      <c r="H98" s="110"/>
      <c r="K98" s="46"/>
      <c r="L98" s="46"/>
      <c r="M98" s="46"/>
      <c r="N98" s="46"/>
      <c r="O98" s="46"/>
      <c r="P98" s="111"/>
      <c r="Q98" s="54"/>
      <c r="Y98" s="101"/>
      <c r="Z98" s="56"/>
    </row>
    <row r="99" spans="2:26" s="44" customFormat="1" ht="9" x14ac:dyDescent="0.15">
      <c r="B99" s="46"/>
      <c r="C99" s="46"/>
      <c r="D99" s="46"/>
      <c r="E99" s="46"/>
      <c r="F99" s="46"/>
      <c r="G99" s="111"/>
      <c r="H99" s="110"/>
      <c r="K99" s="46"/>
      <c r="L99" s="46"/>
      <c r="M99" s="46"/>
      <c r="N99" s="46"/>
      <c r="O99" s="46"/>
      <c r="P99" s="111"/>
      <c r="Q99" s="54"/>
      <c r="Y99" s="101"/>
      <c r="Z99" s="56"/>
    </row>
    <row r="100" spans="2:26" s="44" customFormat="1" ht="9" x14ac:dyDescent="0.15">
      <c r="B100" s="46"/>
      <c r="C100" s="46"/>
      <c r="D100" s="46"/>
      <c r="E100" s="46"/>
      <c r="F100" s="46"/>
      <c r="G100" s="111"/>
      <c r="H100" s="110"/>
      <c r="K100" s="46"/>
      <c r="L100" s="46"/>
      <c r="M100" s="46"/>
      <c r="N100" s="46"/>
      <c r="O100" s="46"/>
      <c r="P100" s="111"/>
      <c r="Q100" s="54"/>
      <c r="Y100" s="101"/>
      <c r="Z100" s="56"/>
    </row>
    <row r="101" spans="2:26" s="44" customFormat="1" ht="9" x14ac:dyDescent="0.15">
      <c r="B101" s="46"/>
      <c r="C101" s="46"/>
      <c r="D101" s="46"/>
      <c r="E101" s="46"/>
      <c r="F101" s="46"/>
      <c r="G101" s="111"/>
      <c r="H101" s="110"/>
      <c r="K101" s="46"/>
      <c r="L101" s="46"/>
      <c r="M101" s="46"/>
      <c r="N101" s="46"/>
      <c r="O101" s="46"/>
      <c r="P101" s="111"/>
      <c r="Q101" s="54"/>
      <c r="Y101" s="101"/>
      <c r="Z101" s="56"/>
    </row>
    <row r="102" spans="2:26" s="44" customFormat="1" ht="9" x14ac:dyDescent="0.15">
      <c r="B102" s="46"/>
      <c r="C102" s="46"/>
      <c r="D102" s="46"/>
      <c r="E102" s="46"/>
      <c r="F102" s="46"/>
      <c r="G102" s="111"/>
      <c r="H102" s="110"/>
      <c r="K102" s="46"/>
      <c r="L102" s="46"/>
      <c r="M102" s="46"/>
      <c r="N102" s="46"/>
      <c r="O102" s="46"/>
      <c r="P102" s="111"/>
      <c r="Q102" s="54"/>
      <c r="Y102" s="101"/>
      <c r="Z102" s="56"/>
    </row>
    <row r="103" spans="2:26" s="44" customFormat="1" ht="9" x14ac:dyDescent="0.15">
      <c r="B103" s="46"/>
      <c r="C103" s="46"/>
      <c r="D103" s="46"/>
      <c r="E103" s="46"/>
      <c r="F103" s="46"/>
      <c r="G103" s="111"/>
      <c r="H103" s="110"/>
      <c r="K103" s="46"/>
      <c r="L103" s="46"/>
      <c r="M103" s="46"/>
      <c r="N103" s="46"/>
      <c r="O103" s="46"/>
      <c r="P103" s="111"/>
      <c r="Q103" s="54"/>
      <c r="Y103" s="101"/>
      <c r="Z103" s="56"/>
    </row>
    <row r="104" spans="2:26" s="44" customFormat="1" ht="9" x14ac:dyDescent="0.15">
      <c r="B104" s="46"/>
      <c r="C104" s="46"/>
      <c r="D104" s="46"/>
      <c r="E104" s="46"/>
      <c r="F104" s="46"/>
      <c r="G104" s="111"/>
      <c r="H104" s="110"/>
      <c r="K104" s="46"/>
      <c r="L104" s="46"/>
      <c r="M104" s="46"/>
      <c r="N104" s="46"/>
      <c r="O104" s="46"/>
      <c r="P104" s="111"/>
      <c r="Q104" s="54"/>
      <c r="Y104" s="101"/>
      <c r="Z104" s="56"/>
    </row>
    <row r="105" spans="2:26" s="44" customFormat="1" ht="9" x14ac:dyDescent="0.15">
      <c r="B105" s="46"/>
      <c r="C105" s="46"/>
      <c r="D105" s="46"/>
      <c r="E105" s="46"/>
      <c r="F105" s="46"/>
      <c r="G105" s="111"/>
      <c r="H105" s="110"/>
      <c r="K105" s="46"/>
      <c r="L105" s="46"/>
      <c r="M105" s="46"/>
      <c r="N105" s="46"/>
      <c r="O105" s="46"/>
      <c r="P105" s="111"/>
      <c r="Q105" s="54"/>
      <c r="Y105" s="101"/>
      <c r="Z105" s="56"/>
    </row>
    <row r="106" spans="2:26" s="44" customFormat="1" ht="9" x14ac:dyDescent="0.15">
      <c r="B106" s="46"/>
      <c r="C106" s="46"/>
      <c r="D106" s="46"/>
      <c r="E106" s="46"/>
      <c r="F106" s="46"/>
      <c r="G106" s="111"/>
      <c r="H106" s="110"/>
      <c r="K106" s="46"/>
      <c r="L106" s="46"/>
      <c r="M106" s="46"/>
      <c r="N106" s="46"/>
      <c r="O106" s="46"/>
      <c r="P106" s="111"/>
      <c r="Q106" s="54"/>
      <c r="Y106" s="101"/>
      <c r="Z106" s="56"/>
    </row>
    <row r="107" spans="2:26" s="44" customFormat="1" ht="9" x14ac:dyDescent="0.15">
      <c r="B107" s="46"/>
      <c r="C107" s="46"/>
      <c r="D107" s="46"/>
      <c r="E107" s="46"/>
      <c r="F107" s="46"/>
      <c r="G107" s="111"/>
      <c r="H107" s="110"/>
      <c r="K107" s="46"/>
      <c r="L107" s="46"/>
      <c r="M107" s="46"/>
      <c r="N107" s="46"/>
      <c r="O107" s="46"/>
      <c r="P107" s="111"/>
      <c r="Q107" s="54"/>
      <c r="Y107" s="101"/>
      <c r="Z107" s="56"/>
    </row>
    <row r="108" spans="2:26" s="44" customFormat="1" ht="9" x14ac:dyDescent="0.15">
      <c r="B108" s="46"/>
      <c r="C108" s="46"/>
      <c r="D108" s="46"/>
      <c r="E108" s="46"/>
      <c r="F108" s="46"/>
      <c r="G108" s="111"/>
      <c r="H108" s="110"/>
      <c r="K108" s="46"/>
      <c r="L108" s="46"/>
      <c r="M108" s="46"/>
      <c r="N108" s="46"/>
      <c r="O108" s="46"/>
      <c r="P108" s="111"/>
      <c r="Q108" s="54"/>
      <c r="Y108" s="101"/>
      <c r="Z108" s="56"/>
    </row>
    <row r="109" spans="2:26" s="44" customFormat="1" ht="9" x14ac:dyDescent="0.15">
      <c r="B109" s="46"/>
      <c r="C109" s="46"/>
      <c r="D109" s="46"/>
      <c r="E109" s="46"/>
      <c r="F109" s="46"/>
      <c r="G109" s="111"/>
      <c r="H109" s="110"/>
      <c r="K109" s="46"/>
      <c r="L109" s="46"/>
      <c r="M109" s="46"/>
      <c r="N109" s="46"/>
      <c r="O109" s="46"/>
      <c r="P109" s="111"/>
      <c r="Q109" s="54"/>
      <c r="Y109" s="101"/>
      <c r="Z109" s="56"/>
    </row>
    <row r="110" spans="2:26" s="44" customFormat="1" ht="9" x14ac:dyDescent="0.15">
      <c r="B110" s="46"/>
      <c r="C110" s="46"/>
      <c r="D110" s="46"/>
      <c r="E110" s="46"/>
      <c r="F110" s="46"/>
      <c r="G110" s="111"/>
      <c r="H110" s="110"/>
      <c r="K110" s="46"/>
      <c r="L110" s="46"/>
      <c r="M110" s="46"/>
      <c r="N110" s="46"/>
      <c r="O110" s="46"/>
      <c r="P110" s="111"/>
      <c r="Q110" s="54"/>
      <c r="Y110" s="101"/>
      <c r="Z110" s="56"/>
    </row>
    <row r="111" spans="2:26" s="44" customFormat="1" ht="9" x14ac:dyDescent="0.15">
      <c r="B111" s="46"/>
      <c r="C111" s="46"/>
      <c r="D111" s="46"/>
      <c r="E111" s="46"/>
      <c r="F111" s="46"/>
      <c r="G111" s="111"/>
      <c r="H111" s="110"/>
      <c r="K111" s="46"/>
      <c r="L111" s="46"/>
      <c r="M111" s="46"/>
      <c r="N111" s="46"/>
      <c r="O111" s="46"/>
      <c r="P111" s="111"/>
      <c r="Q111" s="54"/>
      <c r="Y111" s="101"/>
      <c r="Z111" s="56"/>
    </row>
    <row r="112" spans="2:26" s="44" customFormat="1" ht="9" x14ac:dyDescent="0.15">
      <c r="B112" s="46"/>
      <c r="C112" s="46"/>
      <c r="D112" s="46"/>
      <c r="E112" s="46"/>
      <c r="F112" s="46"/>
      <c r="G112" s="111"/>
      <c r="H112" s="110"/>
      <c r="K112" s="46"/>
      <c r="L112" s="46"/>
      <c r="M112" s="46"/>
      <c r="N112" s="46"/>
      <c r="O112" s="46"/>
      <c r="P112" s="111"/>
      <c r="Q112" s="54"/>
      <c r="Y112" s="101"/>
      <c r="Z112" s="56"/>
    </row>
    <row r="113" spans="2:26" s="44" customFormat="1" ht="9" x14ac:dyDescent="0.15">
      <c r="B113" s="46"/>
      <c r="C113" s="46"/>
      <c r="D113" s="46"/>
      <c r="E113" s="46"/>
      <c r="F113" s="46"/>
      <c r="G113" s="111"/>
      <c r="H113" s="110"/>
      <c r="K113" s="46"/>
      <c r="L113" s="46"/>
      <c r="M113" s="46"/>
      <c r="N113" s="46"/>
      <c r="O113" s="46"/>
      <c r="P113" s="111"/>
      <c r="Q113" s="54"/>
      <c r="Y113" s="101"/>
      <c r="Z113" s="56"/>
    </row>
    <row r="114" spans="2:26" s="44" customFormat="1" ht="9" x14ac:dyDescent="0.15">
      <c r="B114" s="46"/>
      <c r="C114" s="46"/>
      <c r="D114" s="46"/>
      <c r="E114" s="46"/>
      <c r="F114" s="46"/>
      <c r="G114" s="111"/>
      <c r="H114" s="110"/>
      <c r="K114" s="46"/>
      <c r="L114" s="46"/>
      <c r="M114" s="46"/>
      <c r="N114" s="46"/>
      <c r="O114" s="46"/>
      <c r="P114" s="111"/>
      <c r="Q114" s="54"/>
      <c r="Y114" s="101"/>
      <c r="Z114" s="56"/>
    </row>
    <row r="115" spans="2:26" s="44" customFormat="1" ht="9" x14ac:dyDescent="0.15">
      <c r="B115" s="46"/>
      <c r="C115" s="46"/>
      <c r="D115" s="46"/>
      <c r="E115" s="46"/>
      <c r="F115" s="46"/>
      <c r="G115" s="111"/>
      <c r="H115" s="110"/>
      <c r="K115" s="46"/>
      <c r="L115" s="46"/>
      <c r="M115" s="46"/>
      <c r="N115" s="46"/>
      <c r="O115" s="46"/>
      <c r="P115" s="111"/>
      <c r="Q115" s="54"/>
      <c r="Y115" s="101"/>
      <c r="Z115" s="56"/>
    </row>
    <row r="116" spans="2:26" s="44" customFormat="1" ht="9" x14ac:dyDescent="0.15">
      <c r="B116" s="46"/>
      <c r="C116" s="46"/>
      <c r="D116" s="46"/>
      <c r="E116" s="46"/>
      <c r="F116" s="46"/>
      <c r="G116" s="111"/>
      <c r="H116" s="110"/>
      <c r="K116" s="46"/>
      <c r="L116" s="46"/>
      <c r="M116" s="46"/>
      <c r="N116" s="46"/>
      <c r="O116" s="46"/>
      <c r="P116" s="111"/>
      <c r="Q116" s="54"/>
      <c r="Y116" s="101"/>
      <c r="Z116" s="56"/>
    </row>
    <row r="117" spans="2:26" s="44" customFormat="1" ht="9" x14ac:dyDescent="0.15">
      <c r="B117" s="46"/>
      <c r="C117" s="46"/>
      <c r="D117" s="46"/>
      <c r="E117" s="46"/>
      <c r="F117" s="46"/>
      <c r="G117" s="111"/>
      <c r="H117" s="110"/>
      <c r="K117" s="46"/>
      <c r="L117" s="46"/>
      <c r="M117" s="46"/>
      <c r="N117" s="46"/>
      <c r="O117" s="46"/>
      <c r="P117" s="111"/>
      <c r="Q117" s="54"/>
      <c r="Y117" s="101"/>
      <c r="Z117" s="56"/>
    </row>
    <row r="118" spans="2:26" s="44" customFormat="1" ht="9" x14ac:dyDescent="0.15">
      <c r="B118" s="46"/>
      <c r="C118" s="46"/>
      <c r="D118" s="46"/>
      <c r="E118" s="46"/>
      <c r="F118" s="46"/>
      <c r="G118" s="111"/>
      <c r="H118" s="110"/>
      <c r="K118" s="46"/>
      <c r="L118" s="46"/>
      <c r="M118" s="46"/>
      <c r="N118" s="46"/>
      <c r="O118" s="46"/>
      <c r="P118" s="111"/>
      <c r="Q118" s="54"/>
      <c r="Y118" s="101"/>
      <c r="Z118" s="56"/>
    </row>
    <row r="119" spans="2:26" s="44" customFormat="1" ht="9" x14ac:dyDescent="0.15">
      <c r="B119" s="46"/>
      <c r="C119" s="46"/>
      <c r="D119" s="46"/>
      <c r="E119" s="46"/>
      <c r="F119" s="46"/>
      <c r="G119" s="111"/>
      <c r="H119" s="110"/>
      <c r="K119" s="46"/>
      <c r="L119" s="46"/>
      <c r="M119" s="46"/>
      <c r="N119" s="46"/>
      <c r="O119" s="46"/>
      <c r="P119" s="111"/>
      <c r="Q119" s="54"/>
      <c r="Y119" s="101"/>
      <c r="Z119" s="56"/>
    </row>
    <row r="120" spans="2:26" s="44" customFormat="1" ht="9" x14ac:dyDescent="0.15">
      <c r="B120" s="46"/>
      <c r="C120" s="46"/>
      <c r="D120" s="46"/>
      <c r="E120" s="46"/>
      <c r="F120" s="46"/>
      <c r="G120" s="111"/>
      <c r="H120" s="110"/>
      <c r="K120" s="46"/>
      <c r="L120" s="46"/>
      <c r="M120" s="46"/>
      <c r="N120" s="46"/>
      <c r="O120" s="46"/>
      <c r="P120" s="111"/>
      <c r="Q120" s="54"/>
      <c r="Y120" s="101"/>
      <c r="Z120" s="56"/>
    </row>
    <row r="121" spans="2:26" s="44" customFormat="1" ht="9" x14ac:dyDescent="0.15">
      <c r="B121" s="46"/>
      <c r="C121" s="46"/>
      <c r="D121" s="46"/>
      <c r="E121" s="46"/>
      <c r="F121" s="46"/>
      <c r="G121" s="111"/>
      <c r="H121" s="110"/>
      <c r="K121" s="46"/>
      <c r="L121" s="46"/>
      <c r="M121" s="46"/>
      <c r="N121" s="46"/>
      <c r="O121" s="46"/>
      <c r="P121" s="111"/>
      <c r="Q121" s="54"/>
      <c r="Y121" s="101"/>
      <c r="Z121" s="56"/>
    </row>
    <row r="122" spans="2:26" s="44" customFormat="1" ht="9" x14ac:dyDescent="0.15">
      <c r="B122" s="46"/>
      <c r="C122" s="46"/>
      <c r="D122" s="46"/>
      <c r="E122" s="46"/>
      <c r="F122" s="46"/>
      <c r="G122" s="111"/>
      <c r="H122" s="110"/>
      <c r="K122" s="46"/>
      <c r="L122" s="46"/>
      <c r="M122" s="46"/>
      <c r="N122" s="46"/>
      <c r="O122" s="46"/>
      <c r="P122" s="111"/>
      <c r="Q122" s="54"/>
      <c r="Y122" s="101"/>
      <c r="Z122" s="56"/>
    </row>
    <row r="123" spans="2:26" s="44" customFormat="1" ht="9" x14ac:dyDescent="0.15">
      <c r="B123" s="46"/>
      <c r="C123" s="46"/>
      <c r="D123" s="46"/>
      <c r="E123" s="46"/>
      <c r="F123" s="46"/>
      <c r="G123" s="111"/>
      <c r="H123" s="110"/>
      <c r="K123" s="46"/>
      <c r="L123" s="46"/>
      <c r="M123" s="46"/>
      <c r="N123" s="46"/>
      <c r="O123" s="46"/>
      <c r="P123" s="111"/>
      <c r="Q123" s="54"/>
      <c r="Y123" s="101"/>
      <c r="Z123" s="56"/>
    </row>
    <row r="124" spans="2:26" s="44" customFormat="1" ht="9" x14ac:dyDescent="0.15">
      <c r="B124" s="46"/>
      <c r="C124" s="46"/>
      <c r="D124" s="46"/>
      <c r="E124" s="46"/>
      <c r="F124" s="46"/>
      <c r="G124" s="111"/>
      <c r="H124" s="110"/>
      <c r="K124" s="46"/>
      <c r="L124" s="46"/>
      <c r="M124" s="46"/>
      <c r="N124" s="46"/>
      <c r="O124" s="46"/>
      <c r="P124" s="111"/>
      <c r="Q124" s="54"/>
      <c r="Y124" s="101"/>
      <c r="Z124" s="56"/>
    </row>
    <row r="125" spans="2:26" s="44" customFormat="1" ht="9" x14ac:dyDescent="0.15">
      <c r="B125" s="46"/>
      <c r="C125" s="46"/>
      <c r="D125" s="46"/>
      <c r="E125" s="46"/>
      <c r="F125" s="46"/>
      <c r="G125" s="111"/>
      <c r="H125" s="110"/>
      <c r="K125" s="46"/>
      <c r="L125" s="46"/>
      <c r="M125" s="46"/>
      <c r="N125" s="46"/>
      <c r="O125" s="46"/>
      <c r="P125" s="111"/>
      <c r="Q125" s="54"/>
      <c r="Y125" s="101"/>
      <c r="Z125" s="56"/>
    </row>
    <row r="126" spans="2:26" s="44" customFormat="1" ht="9" x14ac:dyDescent="0.15">
      <c r="B126" s="46"/>
      <c r="C126" s="46"/>
      <c r="D126" s="46"/>
      <c r="E126" s="46"/>
      <c r="F126" s="46"/>
      <c r="G126" s="111"/>
      <c r="H126" s="110"/>
      <c r="K126" s="46"/>
      <c r="L126" s="46"/>
      <c r="M126" s="46"/>
      <c r="N126" s="46"/>
      <c r="O126" s="46"/>
      <c r="P126" s="111"/>
      <c r="Q126" s="54"/>
      <c r="Y126" s="101"/>
      <c r="Z126" s="56"/>
    </row>
    <row r="127" spans="2:26" s="44" customFormat="1" ht="9" x14ac:dyDescent="0.15">
      <c r="B127" s="46"/>
      <c r="C127" s="46"/>
      <c r="D127" s="46"/>
      <c r="E127" s="46"/>
      <c r="F127" s="46"/>
      <c r="G127" s="111"/>
      <c r="H127" s="110"/>
      <c r="K127" s="46"/>
      <c r="L127" s="46"/>
      <c r="M127" s="46"/>
      <c r="N127" s="46"/>
      <c r="O127" s="46"/>
      <c r="P127" s="111"/>
      <c r="Q127" s="54"/>
      <c r="Y127" s="101"/>
      <c r="Z127" s="56"/>
    </row>
    <row r="128" spans="2:26" s="44" customFormat="1" ht="9" x14ac:dyDescent="0.15">
      <c r="B128" s="46"/>
      <c r="C128" s="46"/>
      <c r="D128" s="46"/>
      <c r="E128" s="46"/>
      <c r="F128" s="46"/>
      <c r="G128" s="111"/>
      <c r="H128" s="110"/>
      <c r="K128" s="46"/>
      <c r="L128" s="46"/>
      <c r="M128" s="46"/>
      <c r="N128" s="46"/>
      <c r="O128" s="46"/>
      <c r="P128" s="111"/>
      <c r="Q128" s="54"/>
      <c r="Y128" s="101"/>
      <c r="Z128" s="56"/>
    </row>
    <row r="129" spans="2:26" s="44" customFormat="1" ht="9" x14ac:dyDescent="0.15">
      <c r="B129" s="46"/>
      <c r="C129" s="46"/>
      <c r="D129" s="46"/>
      <c r="E129" s="46"/>
      <c r="F129" s="46"/>
      <c r="G129" s="111"/>
      <c r="H129" s="110"/>
      <c r="K129" s="46"/>
      <c r="L129" s="46"/>
      <c r="M129" s="46"/>
      <c r="N129" s="46"/>
      <c r="O129" s="46"/>
      <c r="P129" s="111"/>
      <c r="Q129" s="54"/>
      <c r="Y129" s="101"/>
      <c r="Z129" s="56"/>
    </row>
    <row r="130" spans="2:26" s="44" customFormat="1" ht="9" x14ac:dyDescent="0.15">
      <c r="B130" s="46"/>
      <c r="C130" s="46"/>
      <c r="D130" s="46"/>
      <c r="E130" s="46"/>
      <c r="F130" s="46"/>
      <c r="G130" s="111"/>
      <c r="H130" s="110"/>
      <c r="K130" s="46"/>
      <c r="L130" s="46"/>
      <c r="M130" s="46"/>
      <c r="N130" s="46"/>
      <c r="O130" s="46"/>
      <c r="P130" s="111"/>
      <c r="Q130" s="54"/>
      <c r="Y130" s="101"/>
      <c r="Z130" s="56"/>
    </row>
    <row r="131" spans="2:26" s="44" customFormat="1" ht="9" x14ac:dyDescent="0.15">
      <c r="B131" s="46"/>
      <c r="C131" s="46"/>
      <c r="D131" s="46"/>
      <c r="E131" s="46"/>
      <c r="F131" s="46"/>
      <c r="G131" s="111"/>
      <c r="H131" s="110"/>
      <c r="K131" s="46"/>
      <c r="L131" s="46"/>
      <c r="M131" s="46"/>
      <c r="N131" s="46"/>
      <c r="O131" s="46"/>
      <c r="P131" s="111"/>
      <c r="Q131" s="54"/>
      <c r="Y131" s="101"/>
      <c r="Z131" s="56"/>
    </row>
    <row r="132" spans="2:26" s="44" customFormat="1" ht="9" x14ac:dyDescent="0.15">
      <c r="B132" s="46"/>
      <c r="C132" s="46"/>
      <c r="D132" s="46"/>
      <c r="E132" s="46"/>
      <c r="F132" s="46"/>
      <c r="G132" s="111"/>
      <c r="H132" s="110"/>
      <c r="K132" s="46"/>
      <c r="L132" s="46"/>
      <c r="M132" s="46"/>
      <c r="N132" s="46"/>
      <c r="O132" s="46"/>
      <c r="P132" s="111"/>
      <c r="Q132" s="54"/>
      <c r="Y132" s="101"/>
      <c r="Z132" s="56"/>
    </row>
    <row r="133" spans="2:26" s="44" customFormat="1" ht="9" x14ac:dyDescent="0.15">
      <c r="B133" s="46"/>
      <c r="C133" s="46"/>
      <c r="D133" s="46"/>
      <c r="E133" s="46"/>
      <c r="F133" s="46"/>
      <c r="G133" s="111"/>
      <c r="H133" s="110"/>
      <c r="K133" s="46"/>
      <c r="L133" s="46"/>
      <c r="M133" s="46"/>
      <c r="N133" s="46"/>
      <c r="O133" s="46"/>
      <c r="P133" s="111"/>
      <c r="Q133" s="54"/>
      <c r="Y133" s="101"/>
      <c r="Z133" s="56"/>
    </row>
    <row r="134" spans="2:26" s="44" customFormat="1" ht="9" x14ac:dyDescent="0.15">
      <c r="B134" s="46"/>
      <c r="C134" s="46"/>
      <c r="D134" s="46"/>
      <c r="E134" s="46"/>
      <c r="F134" s="46"/>
      <c r="G134" s="111"/>
      <c r="H134" s="110"/>
      <c r="K134" s="46"/>
      <c r="L134" s="46"/>
      <c r="M134" s="46"/>
      <c r="N134" s="46"/>
      <c r="O134" s="46"/>
      <c r="P134" s="111"/>
      <c r="Q134" s="54"/>
      <c r="Y134" s="101"/>
      <c r="Z134" s="56"/>
    </row>
    <row r="135" spans="2:26" s="44" customFormat="1" ht="9" x14ac:dyDescent="0.15">
      <c r="B135" s="46"/>
      <c r="C135" s="46"/>
      <c r="D135" s="46"/>
      <c r="E135" s="46"/>
      <c r="F135" s="46"/>
      <c r="G135" s="111"/>
      <c r="H135" s="110"/>
      <c r="K135" s="46"/>
      <c r="L135" s="46"/>
      <c r="M135" s="46"/>
      <c r="N135" s="46"/>
      <c r="O135" s="46"/>
      <c r="P135" s="111"/>
      <c r="Q135" s="54"/>
      <c r="Y135" s="101"/>
      <c r="Z135" s="56"/>
    </row>
    <row r="136" spans="2:26" s="44" customFormat="1" ht="9" x14ac:dyDescent="0.15">
      <c r="B136" s="46"/>
      <c r="C136" s="46"/>
      <c r="D136" s="46"/>
      <c r="E136" s="46"/>
      <c r="F136" s="46"/>
      <c r="G136" s="111"/>
      <c r="H136" s="110"/>
      <c r="K136" s="46"/>
      <c r="L136" s="46"/>
      <c r="M136" s="46"/>
      <c r="N136" s="46"/>
      <c r="O136" s="46"/>
      <c r="P136" s="111"/>
      <c r="Q136" s="54"/>
      <c r="Y136" s="101"/>
      <c r="Z136" s="56"/>
    </row>
    <row r="137" spans="2:26" s="44" customFormat="1" ht="9" x14ac:dyDescent="0.15">
      <c r="B137" s="46"/>
      <c r="C137" s="46"/>
      <c r="D137" s="46"/>
      <c r="E137" s="46"/>
      <c r="F137" s="46"/>
      <c r="G137" s="111"/>
      <c r="H137" s="110"/>
      <c r="K137" s="46"/>
      <c r="L137" s="46"/>
      <c r="M137" s="46"/>
      <c r="N137" s="46"/>
      <c r="O137" s="46"/>
      <c r="P137" s="111"/>
      <c r="Q137" s="54"/>
      <c r="Y137" s="101"/>
      <c r="Z137" s="56"/>
    </row>
    <row r="138" spans="2:26" s="44" customFormat="1" ht="9" x14ac:dyDescent="0.15">
      <c r="B138" s="46"/>
      <c r="C138" s="46"/>
      <c r="D138" s="46"/>
      <c r="E138" s="46"/>
      <c r="F138" s="46"/>
      <c r="G138" s="111"/>
      <c r="H138" s="110"/>
      <c r="K138" s="46"/>
      <c r="L138" s="46"/>
      <c r="M138" s="46"/>
      <c r="N138" s="46"/>
      <c r="O138" s="46"/>
      <c r="P138" s="111"/>
      <c r="Q138" s="54"/>
      <c r="Y138" s="101"/>
      <c r="Z138" s="56"/>
    </row>
    <row r="139" spans="2:26" s="44" customFormat="1" ht="9" x14ac:dyDescent="0.15">
      <c r="B139" s="46"/>
      <c r="C139" s="46"/>
      <c r="D139" s="46"/>
      <c r="E139" s="46"/>
      <c r="F139" s="46"/>
      <c r="G139" s="111"/>
      <c r="H139" s="110"/>
      <c r="K139" s="46"/>
      <c r="L139" s="46"/>
      <c r="M139" s="46"/>
      <c r="N139" s="46"/>
      <c r="O139" s="46"/>
      <c r="P139" s="111"/>
      <c r="Q139" s="54"/>
      <c r="Y139" s="101"/>
      <c r="Z139" s="56"/>
    </row>
    <row r="140" spans="2:26" s="44" customFormat="1" ht="9" x14ac:dyDescent="0.15">
      <c r="B140" s="46"/>
      <c r="C140" s="46"/>
      <c r="D140" s="46"/>
      <c r="E140" s="46"/>
      <c r="F140" s="46"/>
      <c r="G140" s="111"/>
      <c r="H140" s="110"/>
      <c r="K140" s="46"/>
      <c r="L140" s="46"/>
      <c r="M140" s="46"/>
      <c r="N140" s="46"/>
      <c r="O140" s="46"/>
      <c r="P140" s="111"/>
      <c r="Q140" s="54"/>
      <c r="Y140" s="101"/>
      <c r="Z140" s="56"/>
    </row>
    <row r="141" spans="2:26" s="44" customFormat="1" ht="9" x14ac:dyDescent="0.15">
      <c r="B141" s="46"/>
      <c r="C141" s="46"/>
      <c r="D141" s="46"/>
      <c r="E141" s="46"/>
      <c r="F141" s="46"/>
      <c r="G141" s="111"/>
      <c r="H141" s="110"/>
      <c r="K141" s="46"/>
      <c r="L141" s="46"/>
      <c r="M141" s="46"/>
      <c r="N141" s="46"/>
      <c r="O141" s="46"/>
      <c r="P141" s="111"/>
      <c r="Q141" s="54"/>
      <c r="Y141" s="101"/>
      <c r="Z141" s="56"/>
    </row>
    <row r="142" spans="2:26" s="44" customFormat="1" ht="9" x14ac:dyDescent="0.15">
      <c r="B142" s="46"/>
      <c r="C142" s="46"/>
      <c r="D142" s="46"/>
      <c r="E142" s="46"/>
      <c r="F142" s="46"/>
      <c r="G142" s="111"/>
      <c r="H142" s="110"/>
      <c r="K142" s="46"/>
      <c r="L142" s="46"/>
      <c r="M142" s="46"/>
      <c r="N142" s="46"/>
      <c r="O142" s="46"/>
      <c r="P142" s="111"/>
      <c r="Q142" s="54"/>
      <c r="Y142" s="101"/>
      <c r="Z142" s="56"/>
    </row>
    <row r="143" spans="2:26" s="44" customFormat="1" ht="9" x14ac:dyDescent="0.15">
      <c r="B143" s="46"/>
      <c r="C143" s="46"/>
      <c r="D143" s="46"/>
      <c r="E143" s="46"/>
      <c r="F143" s="46"/>
      <c r="G143" s="111"/>
      <c r="H143" s="110"/>
      <c r="K143" s="46"/>
      <c r="L143" s="46"/>
      <c r="M143" s="46"/>
      <c r="N143" s="46"/>
      <c r="O143" s="46"/>
      <c r="P143" s="111"/>
      <c r="Q143" s="54"/>
      <c r="Y143" s="101"/>
      <c r="Z143" s="56"/>
    </row>
    <row r="144" spans="2:26" s="44" customFormat="1" ht="9" x14ac:dyDescent="0.15">
      <c r="B144" s="46"/>
      <c r="C144" s="46"/>
      <c r="D144" s="46"/>
      <c r="E144" s="46"/>
      <c r="F144" s="46"/>
      <c r="G144" s="111"/>
      <c r="H144" s="110"/>
      <c r="K144" s="46"/>
      <c r="L144" s="46"/>
      <c r="M144" s="46"/>
      <c r="N144" s="46"/>
      <c r="O144" s="46"/>
      <c r="P144" s="111"/>
      <c r="Q144" s="54"/>
      <c r="Y144" s="101"/>
      <c r="Z144" s="56"/>
    </row>
    <row r="145" spans="2:26" s="44" customFormat="1" ht="9" x14ac:dyDescent="0.15">
      <c r="B145" s="46"/>
      <c r="C145" s="46"/>
      <c r="D145" s="46"/>
      <c r="E145" s="46"/>
      <c r="F145" s="46"/>
      <c r="G145" s="111"/>
      <c r="H145" s="110"/>
      <c r="K145" s="46"/>
      <c r="L145" s="46"/>
      <c r="M145" s="46"/>
      <c r="N145" s="46"/>
      <c r="O145" s="46"/>
      <c r="P145" s="111"/>
      <c r="Q145" s="54"/>
      <c r="Y145" s="101"/>
      <c r="Z145" s="56"/>
    </row>
    <row r="146" spans="2:26" s="44" customFormat="1" ht="9" x14ac:dyDescent="0.15">
      <c r="B146" s="46"/>
      <c r="C146" s="46"/>
      <c r="D146" s="46"/>
      <c r="E146" s="46"/>
      <c r="F146" s="46"/>
      <c r="G146" s="111"/>
      <c r="H146" s="110"/>
      <c r="K146" s="46"/>
      <c r="L146" s="46"/>
      <c r="M146" s="46"/>
      <c r="N146" s="46"/>
      <c r="O146" s="46"/>
      <c r="P146" s="111"/>
      <c r="Q146" s="54"/>
      <c r="Y146" s="101"/>
      <c r="Z146" s="56"/>
    </row>
    <row r="147" spans="2:26" s="44" customFormat="1" ht="9" x14ac:dyDescent="0.15">
      <c r="B147" s="46"/>
      <c r="C147" s="46"/>
      <c r="D147" s="46"/>
      <c r="E147" s="46"/>
      <c r="F147" s="46"/>
      <c r="G147" s="111"/>
      <c r="H147" s="110"/>
      <c r="K147" s="46"/>
      <c r="L147" s="46"/>
      <c r="M147" s="46"/>
      <c r="N147" s="46"/>
      <c r="O147" s="46"/>
      <c r="P147" s="111"/>
      <c r="Q147" s="54"/>
      <c r="Y147" s="101"/>
      <c r="Z147" s="56"/>
    </row>
    <row r="148" spans="2:26" s="44" customFormat="1" ht="9" x14ac:dyDescent="0.15">
      <c r="B148" s="46"/>
      <c r="C148" s="46"/>
      <c r="D148" s="46"/>
      <c r="E148" s="46"/>
      <c r="F148" s="46"/>
      <c r="G148" s="111"/>
      <c r="H148" s="110"/>
      <c r="K148" s="46"/>
      <c r="L148" s="46"/>
      <c r="M148" s="46"/>
      <c r="N148" s="46"/>
      <c r="O148" s="46"/>
      <c r="P148" s="111"/>
      <c r="Q148" s="54"/>
      <c r="Y148" s="101"/>
      <c r="Z148" s="56"/>
    </row>
    <row r="149" spans="2:26" s="44" customFormat="1" ht="9" x14ac:dyDescent="0.15">
      <c r="B149" s="46"/>
      <c r="C149" s="46"/>
      <c r="D149" s="46"/>
      <c r="E149" s="46"/>
      <c r="F149" s="46"/>
      <c r="G149" s="111"/>
      <c r="H149" s="110"/>
      <c r="K149" s="46"/>
      <c r="L149" s="46"/>
      <c r="M149" s="46"/>
      <c r="N149" s="46"/>
      <c r="O149" s="46"/>
      <c r="P149" s="111"/>
      <c r="Q149" s="54"/>
      <c r="Y149" s="101"/>
      <c r="Z149" s="56"/>
    </row>
    <row r="150" spans="2:26" s="44" customFormat="1" ht="9" x14ac:dyDescent="0.15">
      <c r="B150" s="46"/>
      <c r="C150" s="46"/>
      <c r="D150" s="46"/>
      <c r="E150" s="46"/>
      <c r="F150" s="46"/>
      <c r="G150" s="111"/>
      <c r="H150" s="110"/>
      <c r="K150" s="46"/>
      <c r="L150" s="46"/>
      <c r="M150" s="46"/>
      <c r="N150" s="46"/>
      <c r="O150" s="46"/>
      <c r="P150" s="111"/>
      <c r="Q150" s="54"/>
      <c r="Y150" s="101"/>
      <c r="Z150" s="56"/>
    </row>
    <row r="151" spans="2:26" s="44" customFormat="1" ht="9" x14ac:dyDescent="0.15">
      <c r="B151" s="46"/>
      <c r="C151" s="46"/>
      <c r="D151" s="46"/>
      <c r="E151" s="46"/>
      <c r="F151" s="46"/>
      <c r="G151" s="111"/>
      <c r="H151" s="110"/>
      <c r="K151" s="46"/>
      <c r="L151" s="46"/>
      <c r="M151" s="46"/>
      <c r="N151" s="46"/>
      <c r="O151" s="46"/>
      <c r="P151" s="111"/>
      <c r="Q151" s="54"/>
      <c r="Y151" s="101"/>
      <c r="Z151" s="56"/>
    </row>
    <row r="152" spans="2:26" s="44" customFormat="1" ht="9" x14ac:dyDescent="0.15">
      <c r="B152" s="46"/>
      <c r="C152" s="46"/>
      <c r="D152" s="46"/>
      <c r="E152" s="46"/>
      <c r="F152" s="46"/>
      <c r="G152" s="111"/>
      <c r="H152" s="110"/>
      <c r="K152" s="46"/>
      <c r="L152" s="46"/>
      <c r="M152" s="46"/>
      <c r="N152" s="46"/>
      <c r="O152" s="46"/>
      <c r="P152" s="111"/>
      <c r="Q152" s="54"/>
      <c r="Y152" s="101"/>
      <c r="Z152" s="56"/>
    </row>
    <row r="153" spans="2:26" s="44" customFormat="1" ht="9" x14ac:dyDescent="0.15">
      <c r="B153" s="46"/>
      <c r="C153" s="46"/>
      <c r="D153" s="46"/>
      <c r="E153" s="46"/>
      <c r="F153" s="46"/>
      <c r="G153" s="111"/>
      <c r="H153" s="110"/>
      <c r="K153" s="46"/>
      <c r="L153" s="46"/>
      <c r="M153" s="46"/>
      <c r="N153" s="46"/>
      <c r="O153" s="46"/>
      <c r="P153" s="111"/>
      <c r="Q153" s="54"/>
      <c r="Y153" s="101"/>
      <c r="Z153" s="56"/>
    </row>
    <row r="154" spans="2:26" s="44" customFormat="1" ht="9" x14ac:dyDescent="0.15">
      <c r="B154" s="46"/>
      <c r="C154" s="46"/>
      <c r="D154" s="46"/>
      <c r="E154" s="46"/>
      <c r="F154" s="46"/>
      <c r="G154" s="111"/>
      <c r="H154" s="110"/>
      <c r="K154" s="46"/>
      <c r="L154" s="46"/>
      <c r="M154" s="46"/>
      <c r="N154" s="46"/>
      <c r="O154" s="46"/>
      <c r="P154" s="111"/>
      <c r="Q154" s="54"/>
      <c r="Y154" s="101"/>
      <c r="Z154" s="56"/>
    </row>
    <row r="155" spans="2:26" s="44" customFormat="1" ht="9" x14ac:dyDescent="0.15">
      <c r="B155" s="46"/>
      <c r="C155" s="46"/>
      <c r="D155" s="46"/>
      <c r="E155" s="46"/>
      <c r="F155" s="46"/>
      <c r="G155" s="111"/>
      <c r="H155" s="110"/>
      <c r="K155" s="46"/>
      <c r="L155" s="46"/>
      <c r="M155" s="46"/>
      <c r="N155" s="46"/>
      <c r="O155" s="46"/>
      <c r="P155" s="111"/>
      <c r="Q155" s="54"/>
      <c r="Y155" s="101"/>
      <c r="Z155" s="56"/>
    </row>
    <row r="156" spans="2:26" s="44" customFormat="1" ht="9" x14ac:dyDescent="0.15">
      <c r="B156" s="46"/>
      <c r="C156" s="46"/>
      <c r="D156" s="46"/>
      <c r="E156" s="46"/>
      <c r="F156" s="46"/>
      <c r="G156" s="111"/>
      <c r="H156" s="110"/>
      <c r="K156" s="46"/>
      <c r="L156" s="46"/>
      <c r="M156" s="46"/>
      <c r="N156" s="46"/>
      <c r="O156" s="46"/>
      <c r="P156" s="111"/>
      <c r="Q156" s="54"/>
      <c r="Y156" s="101"/>
      <c r="Z156" s="56"/>
    </row>
    <row r="157" spans="2:26" s="44" customFormat="1" ht="9" x14ac:dyDescent="0.15">
      <c r="B157" s="46"/>
      <c r="C157" s="46"/>
      <c r="D157" s="46"/>
      <c r="E157" s="46"/>
      <c r="F157" s="46"/>
      <c r="G157" s="111"/>
      <c r="H157" s="110"/>
      <c r="K157" s="46"/>
      <c r="L157" s="46"/>
      <c r="M157" s="46"/>
      <c r="N157" s="46"/>
      <c r="O157" s="46"/>
      <c r="P157" s="111"/>
      <c r="Q157" s="54"/>
      <c r="Y157" s="101"/>
      <c r="Z157" s="56"/>
    </row>
    <row r="158" spans="2:26" s="44" customFormat="1" ht="9" x14ac:dyDescent="0.15">
      <c r="B158" s="46"/>
      <c r="C158" s="46"/>
      <c r="D158" s="46"/>
      <c r="E158" s="46"/>
      <c r="F158" s="46"/>
      <c r="G158" s="111"/>
      <c r="H158" s="110"/>
      <c r="K158" s="46"/>
      <c r="L158" s="46"/>
      <c r="M158" s="46"/>
      <c r="N158" s="46"/>
      <c r="O158" s="46"/>
      <c r="P158" s="111"/>
      <c r="Q158" s="54"/>
      <c r="Y158" s="101"/>
      <c r="Z158" s="56"/>
    </row>
    <row r="159" spans="2:26" s="44" customFormat="1" ht="9" x14ac:dyDescent="0.15">
      <c r="B159" s="46"/>
      <c r="C159" s="46"/>
      <c r="D159" s="46"/>
      <c r="E159" s="46"/>
      <c r="F159" s="46"/>
      <c r="G159" s="111"/>
      <c r="H159" s="110"/>
      <c r="K159" s="46"/>
      <c r="L159" s="46"/>
      <c r="M159" s="46"/>
      <c r="N159" s="46"/>
      <c r="O159" s="46"/>
      <c r="P159" s="111"/>
      <c r="Q159" s="54"/>
      <c r="Y159" s="101"/>
      <c r="Z159" s="56"/>
    </row>
    <row r="160" spans="2:26" s="44" customFormat="1" ht="9" x14ac:dyDescent="0.15">
      <c r="B160" s="46"/>
      <c r="C160" s="46"/>
      <c r="D160" s="46"/>
      <c r="E160" s="46"/>
      <c r="F160" s="46"/>
      <c r="G160" s="111"/>
      <c r="H160" s="110"/>
      <c r="K160" s="46"/>
      <c r="L160" s="46"/>
      <c r="M160" s="46"/>
      <c r="N160" s="46"/>
      <c r="O160" s="46"/>
      <c r="P160" s="111"/>
      <c r="Q160" s="54"/>
      <c r="Y160" s="101"/>
      <c r="Z160" s="56"/>
    </row>
    <row r="161" spans="2:26" s="44" customFormat="1" ht="9" x14ac:dyDescent="0.15">
      <c r="B161" s="46"/>
      <c r="C161" s="46"/>
      <c r="D161" s="46"/>
      <c r="E161" s="46"/>
      <c r="F161" s="46"/>
      <c r="G161" s="111"/>
      <c r="H161" s="110"/>
      <c r="K161" s="46"/>
      <c r="L161" s="46"/>
      <c r="M161" s="46"/>
      <c r="N161" s="46"/>
      <c r="O161" s="46"/>
      <c r="P161" s="111"/>
      <c r="Q161" s="54"/>
      <c r="Y161" s="101"/>
      <c r="Z161" s="56"/>
    </row>
    <row r="162" spans="2:26" s="44" customFormat="1" ht="9" x14ac:dyDescent="0.15">
      <c r="B162" s="46"/>
      <c r="C162" s="46"/>
      <c r="D162" s="46"/>
      <c r="E162" s="46"/>
      <c r="F162" s="46"/>
      <c r="G162" s="111"/>
      <c r="H162" s="110"/>
      <c r="K162" s="46"/>
      <c r="L162" s="46"/>
      <c r="M162" s="46"/>
      <c r="N162" s="46"/>
      <c r="O162" s="46"/>
      <c r="P162" s="111"/>
      <c r="Q162" s="54"/>
      <c r="Y162" s="101"/>
      <c r="Z162" s="56"/>
    </row>
    <row r="163" spans="2:26" s="44" customFormat="1" ht="9" x14ac:dyDescent="0.15">
      <c r="B163" s="46"/>
      <c r="C163" s="46"/>
      <c r="D163" s="46"/>
      <c r="E163" s="46"/>
      <c r="F163" s="46"/>
      <c r="G163" s="111"/>
      <c r="H163" s="110"/>
      <c r="K163" s="46"/>
      <c r="L163" s="46"/>
      <c r="M163" s="46"/>
      <c r="N163" s="46"/>
      <c r="O163" s="46"/>
      <c r="P163" s="111"/>
      <c r="Q163" s="54"/>
      <c r="Y163" s="101"/>
      <c r="Z163" s="56"/>
    </row>
    <row r="164" spans="2:26" s="44" customFormat="1" ht="9" x14ac:dyDescent="0.15">
      <c r="B164" s="46"/>
      <c r="C164" s="46"/>
      <c r="D164" s="46"/>
      <c r="E164" s="46"/>
      <c r="F164" s="46"/>
      <c r="G164" s="111"/>
      <c r="H164" s="110"/>
      <c r="K164" s="46"/>
      <c r="L164" s="46"/>
      <c r="M164" s="46"/>
      <c r="N164" s="46"/>
      <c r="O164" s="46"/>
      <c r="P164" s="111"/>
      <c r="Q164" s="54"/>
      <c r="Y164" s="101"/>
      <c r="Z164" s="56"/>
    </row>
    <row r="165" spans="2:26" s="44" customFormat="1" ht="9" x14ac:dyDescent="0.15">
      <c r="B165" s="46"/>
      <c r="C165" s="46"/>
      <c r="D165" s="46"/>
      <c r="E165" s="46"/>
      <c r="F165" s="46"/>
      <c r="G165" s="111"/>
      <c r="H165" s="110"/>
      <c r="K165" s="46"/>
      <c r="L165" s="46"/>
      <c r="M165" s="46"/>
      <c r="N165" s="46"/>
      <c r="O165" s="46"/>
      <c r="P165" s="111"/>
      <c r="Q165" s="54"/>
      <c r="Y165" s="101"/>
      <c r="Z165" s="56"/>
    </row>
    <row r="166" spans="2:26" s="44" customFormat="1" ht="9" x14ac:dyDescent="0.15">
      <c r="B166" s="46"/>
      <c r="C166" s="46"/>
      <c r="D166" s="46"/>
      <c r="E166" s="46"/>
      <c r="F166" s="46"/>
      <c r="G166" s="111"/>
      <c r="H166" s="110"/>
      <c r="K166" s="46"/>
      <c r="L166" s="46"/>
      <c r="M166" s="46"/>
      <c r="N166" s="46"/>
      <c r="O166" s="46"/>
      <c r="P166" s="111"/>
      <c r="Q166" s="54"/>
      <c r="Y166" s="101"/>
      <c r="Z166" s="56"/>
    </row>
    <row r="167" spans="2:26" s="44" customFormat="1" ht="9" x14ac:dyDescent="0.15">
      <c r="B167" s="46"/>
      <c r="C167" s="46"/>
      <c r="D167" s="46"/>
      <c r="E167" s="46"/>
      <c r="F167" s="46"/>
      <c r="G167" s="111"/>
      <c r="H167" s="110"/>
      <c r="K167" s="46"/>
      <c r="L167" s="46"/>
      <c r="M167" s="46"/>
      <c r="N167" s="46"/>
      <c r="O167" s="46"/>
      <c r="P167" s="111"/>
      <c r="Q167" s="54"/>
      <c r="Y167" s="101"/>
      <c r="Z167" s="56"/>
    </row>
    <row r="168" spans="2:26" s="44" customFormat="1" ht="9" x14ac:dyDescent="0.15">
      <c r="B168" s="46"/>
      <c r="C168" s="46"/>
      <c r="D168" s="46"/>
      <c r="E168" s="46"/>
      <c r="F168" s="46"/>
      <c r="G168" s="111"/>
      <c r="H168" s="110"/>
      <c r="K168" s="46"/>
      <c r="L168" s="46"/>
      <c r="M168" s="46"/>
      <c r="N168" s="46"/>
      <c r="O168" s="46"/>
      <c r="P168" s="111"/>
      <c r="Q168" s="54"/>
      <c r="Y168" s="101"/>
      <c r="Z168" s="56"/>
    </row>
    <row r="169" spans="2:26" s="44" customFormat="1" ht="9" x14ac:dyDescent="0.15">
      <c r="B169" s="46"/>
      <c r="C169" s="46"/>
      <c r="D169" s="46"/>
      <c r="E169" s="46"/>
      <c r="F169" s="46"/>
      <c r="G169" s="111"/>
      <c r="H169" s="110"/>
      <c r="K169" s="46"/>
      <c r="L169" s="46"/>
      <c r="M169" s="46"/>
      <c r="N169" s="46"/>
      <c r="O169" s="46"/>
      <c r="P169" s="111"/>
      <c r="Q169" s="54"/>
      <c r="Y169" s="101"/>
      <c r="Z169" s="56"/>
    </row>
    <row r="170" spans="2:26" s="44" customFormat="1" ht="9" x14ac:dyDescent="0.15">
      <c r="B170" s="46"/>
      <c r="C170" s="46"/>
      <c r="D170" s="46"/>
      <c r="E170" s="46"/>
      <c r="F170" s="46"/>
      <c r="G170" s="111"/>
      <c r="H170" s="110"/>
      <c r="K170" s="46"/>
      <c r="L170" s="46"/>
      <c r="M170" s="46"/>
      <c r="N170" s="46"/>
      <c r="O170" s="46"/>
      <c r="P170" s="111"/>
      <c r="Q170" s="54"/>
      <c r="Y170" s="101"/>
      <c r="Z170" s="56"/>
    </row>
    <row r="171" spans="2:26" s="44" customFormat="1" ht="9" x14ac:dyDescent="0.15">
      <c r="B171" s="46"/>
      <c r="C171" s="46"/>
      <c r="D171" s="46"/>
      <c r="E171" s="46"/>
      <c r="F171" s="46"/>
      <c r="G171" s="111"/>
      <c r="H171" s="110"/>
      <c r="K171" s="46"/>
      <c r="L171" s="46"/>
      <c r="M171" s="46"/>
      <c r="N171" s="46"/>
      <c r="O171" s="46"/>
      <c r="P171" s="111"/>
      <c r="Q171" s="54"/>
      <c r="Y171" s="101"/>
      <c r="Z171" s="56"/>
    </row>
    <row r="172" spans="2:26" s="44" customFormat="1" ht="9" x14ac:dyDescent="0.15">
      <c r="B172" s="46"/>
      <c r="C172" s="46"/>
      <c r="D172" s="46"/>
      <c r="E172" s="46"/>
      <c r="F172" s="46"/>
      <c r="G172" s="111"/>
      <c r="H172" s="110"/>
      <c r="K172" s="46"/>
      <c r="L172" s="46"/>
      <c r="M172" s="46"/>
      <c r="N172" s="46"/>
      <c r="O172" s="46"/>
      <c r="P172" s="111"/>
      <c r="Q172" s="54"/>
      <c r="Y172" s="101"/>
      <c r="Z172" s="56"/>
    </row>
    <row r="173" spans="2:26" s="44" customFormat="1" ht="9" x14ac:dyDescent="0.15">
      <c r="B173" s="46"/>
      <c r="C173" s="46"/>
      <c r="D173" s="46"/>
      <c r="E173" s="46"/>
      <c r="F173" s="46"/>
      <c r="G173" s="111"/>
      <c r="H173" s="110"/>
      <c r="K173" s="46"/>
      <c r="L173" s="46"/>
      <c r="M173" s="46"/>
      <c r="N173" s="46"/>
      <c r="O173" s="46"/>
      <c r="P173" s="111"/>
      <c r="Q173" s="54"/>
      <c r="Y173" s="101"/>
      <c r="Z173" s="56"/>
    </row>
    <row r="174" spans="2:26" s="44" customFormat="1" ht="9" x14ac:dyDescent="0.15">
      <c r="B174" s="46"/>
      <c r="C174" s="46"/>
      <c r="D174" s="46"/>
      <c r="E174" s="46"/>
      <c r="F174" s="46"/>
      <c r="G174" s="111"/>
      <c r="H174" s="110"/>
      <c r="K174" s="46"/>
      <c r="L174" s="46"/>
      <c r="M174" s="46"/>
      <c r="N174" s="46"/>
      <c r="O174" s="46"/>
      <c r="P174" s="111"/>
      <c r="Q174" s="54"/>
      <c r="Y174" s="101"/>
      <c r="Z174" s="56"/>
    </row>
    <row r="175" spans="2:26" s="44" customFormat="1" ht="9" x14ac:dyDescent="0.15">
      <c r="B175" s="46"/>
      <c r="C175" s="46"/>
      <c r="D175" s="46"/>
      <c r="E175" s="46"/>
      <c r="F175" s="46"/>
      <c r="G175" s="111"/>
      <c r="H175" s="110"/>
      <c r="K175" s="46"/>
      <c r="L175" s="46"/>
      <c r="M175" s="46"/>
      <c r="N175" s="46"/>
      <c r="O175" s="46"/>
      <c r="P175" s="111"/>
      <c r="Q175" s="54"/>
      <c r="Y175" s="101"/>
      <c r="Z175" s="56"/>
    </row>
    <row r="176" spans="2:26" s="44" customFormat="1" ht="9" x14ac:dyDescent="0.15">
      <c r="B176" s="46"/>
      <c r="C176" s="46"/>
      <c r="D176" s="46"/>
      <c r="E176" s="46"/>
      <c r="F176" s="46"/>
      <c r="G176" s="111"/>
      <c r="H176" s="110"/>
      <c r="K176" s="46"/>
      <c r="L176" s="46"/>
      <c r="M176" s="46"/>
      <c r="N176" s="46"/>
      <c r="O176" s="46"/>
      <c r="P176" s="111"/>
      <c r="Q176" s="54"/>
      <c r="Y176" s="101"/>
      <c r="Z176" s="56"/>
    </row>
    <row r="177" spans="2:26" s="44" customFormat="1" ht="9" x14ac:dyDescent="0.15">
      <c r="B177" s="46"/>
      <c r="C177" s="46"/>
      <c r="D177" s="46"/>
      <c r="E177" s="46"/>
      <c r="F177" s="46"/>
      <c r="G177" s="111"/>
      <c r="H177" s="110"/>
      <c r="K177" s="46"/>
      <c r="L177" s="46"/>
      <c r="M177" s="46"/>
      <c r="N177" s="46"/>
      <c r="O177" s="46"/>
      <c r="P177" s="111"/>
      <c r="Q177" s="54"/>
      <c r="Y177" s="101"/>
      <c r="Z177" s="56"/>
    </row>
    <row r="178" spans="2:26" s="44" customFormat="1" ht="9" x14ac:dyDescent="0.15">
      <c r="B178" s="46"/>
      <c r="C178" s="46"/>
      <c r="D178" s="46"/>
      <c r="E178" s="46"/>
      <c r="F178" s="46"/>
      <c r="G178" s="111"/>
      <c r="H178" s="110"/>
      <c r="K178" s="46"/>
      <c r="L178" s="46"/>
      <c r="M178" s="46"/>
      <c r="N178" s="46"/>
      <c r="O178" s="46"/>
      <c r="P178" s="111"/>
      <c r="Q178" s="54"/>
      <c r="Y178" s="101"/>
      <c r="Z178" s="56"/>
    </row>
    <row r="179" spans="2:26" s="44" customFormat="1" ht="9" x14ac:dyDescent="0.15">
      <c r="B179" s="46"/>
      <c r="C179" s="46"/>
      <c r="D179" s="46"/>
      <c r="E179" s="46"/>
      <c r="F179" s="46"/>
      <c r="G179" s="111"/>
      <c r="H179" s="110"/>
      <c r="K179" s="46"/>
      <c r="L179" s="46"/>
      <c r="M179" s="46"/>
      <c r="N179" s="46"/>
      <c r="O179" s="46"/>
      <c r="P179" s="111"/>
      <c r="Q179" s="54"/>
      <c r="Y179" s="101"/>
      <c r="Z179" s="56"/>
    </row>
    <row r="180" spans="2:26" s="44" customFormat="1" ht="9" x14ac:dyDescent="0.15">
      <c r="B180" s="46"/>
      <c r="C180" s="46"/>
      <c r="D180" s="46"/>
      <c r="E180" s="46"/>
      <c r="F180" s="46"/>
      <c r="G180" s="111"/>
      <c r="H180" s="110"/>
      <c r="K180" s="46"/>
      <c r="L180" s="46"/>
      <c r="M180" s="46"/>
      <c r="N180" s="46"/>
      <c r="O180" s="46"/>
      <c r="P180" s="111"/>
      <c r="Q180" s="54"/>
      <c r="Y180" s="101"/>
      <c r="Z180" s="56"/>
    </row>
    <row r="181" spans="2:26" s="44" customFormat="1" ht="9" x14ac:dyDescent="0.15">
      <c r="B181" s="46"/>
      <c r="C181" s="46"/>
      <c r="D181" s="46"/>
      <c r="E181" s="46"/>
      <c r="F181" s="46"/>
      <c r="G181" s="111"/>
      <c r="H181" s="110"/>
      <c r="K181" s="46"/>
      <c r="L181" s="46"/>
      <c r="M181" s="46"/>
      <c r="N181" s="46"/>
      <c r="O181" s="46"/>
      <c r="P181" s="111"/>
      <c r="Q181" s="54"/>
      <c r="Y181" s="101"/>
      <c r="Z181" s="56"/>
    </row>
    <row r="182" spans="2:26" s="44" customFormat="1" ht="9" x14ac:dyDescent="0.15">
      <c r="B182" s="46"/>
      <c r="C182" s="46"/>
      <c r="D182" s="46"/>
      <c r="E182" s="46"/>
      <c r="F182" s="46"/>
      <c r="G182" s="111"/>
      <c r="H182" s="110"/>
      <c r="K182" s="46"/>
      <c r="L182" s="46"/>
      <c r="M182" s="46"/>
      <c r="N182" s="46"/>
      <c r="O182" s="46"/>
      <c r="P182" s="111"/>
      <c r="Q182" s="54"/>
      <c r="Y182" s="101"/>
      <c r="Z182" s="56"/>
    </row>
    <row r="183" spans="2:26" s="44" customFormat="1" ht="9" x14ac:dyDescent="0.15">
      <c r="B183" s="46"/>
      <c r="C183" s="46"/>
      <c r="D183" s="46"/>
      <c r="E183" s="46"/>
      <c r="F183" s="46"/>
      <c r="G183" s="111"/>
      <c r="H183" s="110"/>
      <c r="K183" s="46"/>
      <c r="L183" s="46"/>
      <c r="M183" s="46"/>
      <c r="N183" s="46"/>
      <c r="O183" s="46"/>
      <c r="P183" s="111"/>
      <c r="Q183" s="54"/>
      <c r="Y183" s="101"/>
      <c r="Z183" s="56"/>
    </row>
    <row r="184" spans="2:26" s="44" customFormat="1" ht="9" x14ac:dyDescent="0.15">
      <c r="B184" s="46"/>
      <c r="C184" s="46"/>
      <c r="D184" s="46"/>
      <c r="E184" s="46"/>
      <c r="F184" s="46"/>
      <c r="G184" s="111"/>
      <c r="H184" s="110"/>
      <c r="K184" s="46"/>
      <c r="L184" s="46"/>
      <c r="M184" s="46"/>
      <c r="N184" s="46"/>
      <c r="O184" s="46"/>
      <c r="P184" s="111"/>
      <c r="Q184" s="54"/>
      <c r="Y184" s="101"/>
      <c r="Z184" s="56"/>
    </row>
    <row r="185" spans="2:26" s="44" customFormat="1" ht="9" x14ac:dyDescent="0.15">
      <c r="B185" s="46"/>
      <c r="C185" s="46"/>
      <c r="D185" s="46"/>
      <c r="E185" s="46"/>
      <c r="F185" s="46"/>
      <c r="G185" s="111"/>
      <c r="H185" s="110"/>
      <c r="K185" s="46"/>
      <c r="L185" s="46"/>
      <c r="M185" s="46"/>
      <c r="N185" s="46"/>
      <c r="O185" s="46"/>
      <c r="P185" s="111"/>
      <c r="Q185" s="54"/>
      <c r="Y185" s="101"/>
      <c r="Z185" s="56"/>
    </row>
    <row r="186" spans="2:26" s="44" customFormat="1" ht="9" x14ac:dyDescent="0.15">
      <c r="B186" s="46"/>
      <c r="C186" s="46"/>
      <c r="D186" s="46"/>
      <c r="E186" s="46"/>
      <c r="F186" s="46"/>
      <c r="G186" s="111"/>
      <c r="H186" s="110"/>
      <c r="K186" s="46"/>
      <c r="L186" s="46"/>
      <c r="M186" s="46"/>
      <c r="N186" s="46"/>
      <c r="O186" s="46"/>
      <c r="P186" s="111"/>
      <c r="Q186" s="54"/>
      <c r="Y186" s="101"/>
      <c r="Z186" s="56"/>
    </row>
    <row r="187" spans="2:26" s="44" customFormat="1" ht="9" x14ac:dyDescent="0.15">
      <c r="B187" s="46"/>
      <c r="C187" s="46"/>
      <c r="D187" s="46"/>
      <c r="E187" s="46"/>
      <c r="F187" s="46"/>
      <c r="G187" s="111"/>
      <c r="H187" s="110"/>
      <c r="K187" s="46"/>
      <c r="L187" s="46"/>
      <c r="M187" s="46"/>
      <c r="N187" s="46"/>
      <c r="O187" s="46"/>
      <c r="P187" s="111"/>
      <c r="Q187" s="54"/>
      <c r="Y187" s="101"/>
      <c r="Z187" s="56"/>
    </row>
    <row r="188" spans="2:26" s="44" customFormat="1" ht="9" x14ac:dyDescent="0.15">
      <c r="B188" s="46"/>
      <c r="C188" s="46"/>
      <c r="D188" s="46"/>
      <c r="E188" s="46"/>
      <c r="F188" s="46"/>
      <c r="G188" s="111"/>
      <c r="H188" s="110"/>
      <c r="K188" s="46"/>
      <c r="L188" s="46"/>
      <c r="M188" s="46"/>
      <c r="N188" s="46"/>
      <c r="O188" s="46"/>
      <c r="P188" s="111"/>
      <c r="Q188" s="54"/>
      <c r="Y188" s="101"/>
      <c r="Z188" s="56"/>
    </row>
    <row r="189" spans="2:26" s="44" customFormat="1" ht="9" x14ac:dyDescent="0.15">
      <c r="B189" s="46"/>
      <c r="C189" s="46"/>
      <c r="D189" s="46"/>
      <c r="E189" s="46"/>
      <c r="F189" s="46"/>
      <c r="G189" s="111"/>
      <c r="H189" s="110"/>
      <c r="K189" s="46"/>
      <c r="L189" s="46"/>
      <c r="M189" s="46"/>
      <c r="N189" s="46"/>
      <c r="O189" s="46"/>
      <c r="P189" s="111"/>
      <c r="Q189" s="54"/>
      <c r="Y189" s="101"/>
      <c r="Z189" s="56"/>
    </row>
    <row r="190" spans="2:26" s="44" customFormat="1" ht="9" x14ac:dyDescent="0.15">
      <c r="B190" s="46"/>
      <c r="C190" s="46"/>
      <c r="D190" s="46"/>
      <c r="E190" s="46"/>
      <c r="F190" s="46"/>
      <c r="G190" s="111"/>
      <c r="H190" s="110"/>
      <c r="K190" s="46"/>
      <c r="L190" s="46"/>
      <c r="M190" s="46"/>
      <c r="N190" s="46"/>
      <c r="O190" s="46"/>
      <c r="P190" s="111"/>
      <c r="Q190" s="54"/>
      <c r="Y190" s="101"/>
      <c r="Z190" s="56"/>
    </row>
    <row r="191" spans="2:26" s="44" customFormat="1" ht="9" x14ac:dyDescent="0.15">
      <c r="B191" s="46"/>
      <c r="C191" s="46"/>
      <c r="D191" s="46"/>
      <c r="E191" s="46"/>
      <c r="F191" s="46"/>
      <c r="G191" s="111"/>
      <c r="H191" s="110"/>
      <c r="K191" s="46"/>
      <c r="L191" s="46"/>
      <c r="M191" s="46"/>
      <c r="N191" s="46"/>
      <c r="O191" s="46"/>
      <c r="P191" s="111"/>
      <c r="Q191" s="54"/>
      <c r="Y191" s="101"/>
      <c r="Z191" s="56"/>
    </row>
    <row r="192" spans="2:26" s="44" customFormat="1" ht="9" x14ac:dyDescent="0.15">
      <c r="B192" s="46"/>
      <c r="C192" s="46"/>
      <c r="D192" s="46"/>
      <c r="E192" s="46"/>
      <c r="F192" s="46"/>
      <c r="G192" s="111"/>
      <c r="H192" s="110"/>
      <c r="K192" s="46"/>
      <c r="L192" s="46"/>
      <c r="M192" s="46"/>
      <c r="N192" s="46"/>
      <c r="O192" s="46"/>
      <c r="P192" s="111"/>
      <c r="Q192" s="54"/>
      <c r="Y192" s="101"/>
      <c r="Z192" s="56"/>
    </row>
    <row r="193" spans="2:26" s="44" customFormat="1" ht="9" x14ac:dyDescent="0.15">
      <c r="B193" s="46"/>
      <c r="C193" s="46"/>
      <c r="D193" s="46"/>
      <c r="E193" s="46"/>
      <c r="F193" s="46"/>
      <c r="G193" s="111"/>
      <c r="H193" s="110"/>
      <c r="K193" s="46"/>
      <c r="L193" s="46"/>
      <c r="M193" s="46"/>
      <c r="N193" s="46"/>
      <c r="O193" s="46"/>
      <c r="P193" s="111"/>
      <c r="Q193" s="54"/>
      <c r="Y193" s="101"/>
      <c r="Z193" s="56"/>
    </row>
    <row r="194" spans="2:26" s="44" customFormat="1" ht="9" x14ac:dyDescent="0.15">
      <c r="B194" s="46"/>
      <c r="C194" s="46"/>
      <c r="D194" s="46"/>
      <c r="E194" s="46"/>
      <c r="F194" s="46"/>
      <c r="G194" s="111"/>
      <c r="H194" s="110"/>
      <c r="K194" s="46"/>
      <c r="L194" s="46"/>
      <c r="M194" s="46"/>
      <c r="N194" s="46"/>
      <c r="O194" s="46"/>
      <c r="P194" s="111"/>
      <c r="Q194" s="54"/>
      <c r="Y194" s="101"/>
      <c r="Z194" s="56"/>
    </row>
    <row r="195" spans="2:26" s="44" customFormat="1" ht="9" x14ac:dyDescent="0.15">
      <c r="B195" s="46"/>
      <c r="C195" s="46"/>
      <c r="D195" s="46"/>
      <c r="E195" s="46"/>
      <c r="F195" s="46"/>
      <c r="G195" s="111"/>
      <c r="H195" s="110"/>
      <c r="K195" s="46"/>
      <c r="L195" s="46"/>
      <c r="M195" s="46"/>
      <c r="N195" s="46"/>
      <c r="O195" s="46"/>
      <c r="P195" s="111"/>
      <c r="Q195" s="54"/>
      <c r="Y195" s="101"/>
      <c r="Z195" s="56"/>
    </row>
    <row r="196" spans="2:26" s="44" customFormat="1" ht="9" x14ac:dyDescent="0.15">
      <c r="B196" s="46"/>
      <c r="C196" s="46"/>
      <c r="D196" s="46"/>
      <c r="E196" s="46"/>
      <c r="F196" s="46"/>
      <c r="G196" s="111"/>
      <c r="H196" s="110"/>
      <c r="K196" s="46"/>
      <c r="L196" s="46"/>
      <c r="M196" s="46"/>
      <c r="N196" s="46"/>
      <c r="O196" s="46"/>
      <c r="P196" s="111"/>
      <c r="Q196" s="54"/>
      <c r="Y196" s="101"/>
      <c r="Z196" s="56"/>
    </row>
    <row r="197" spans="2:26" s="44" customFormat="1" ht="9" x14ac:dyDescent="0.15">
      <c r="B197" s="46"/>
      <c r="C197" s="46"/>
      <c r="D197" s="46"/>
      <c r="E197" s="46"/>
      <c r="F197" s="46"/>
      <c r="G197" s="111"/>
      <c r="H197" s="110"/>
      <c r="K197" s="46"/>
      <c r="L197" s="46"/>
      <c r="M197" s="46"/>
      <c r="N197" s="46"/>
      <c r="O197" s="46"/>
      <c r="P197" s="111"/>
      <c r="Q197" s="54"/>
      <c r="Y197" s="101"/>
      <c r="Z197" s="56"/>
    </row>
    <row r="198" spans="2:26" s="44" customFormat="1" ht="9" x14ac:dyDescent="0.15">
      <c r="B198" s="46"/>
      <c r="C198" s="46"/>
      <c r="D198" s="46"/>
      <c r="E198" s="46"/>
      <c r="F198" s="46"/>
      <c r="G198" s="111"/>
      <c r="H198" s="110"/>
      <c r="K198" s="46"/>
      <c r="L198" s="46"/>
      <c r="M198" s="46"/>
      <c r="N198" s="46"/>
      <c r="O198" s="46"/>
      <c r="P198" s="111"/>
      <c r="Q198" s="54"/>
      <c r="Y198" s="101"/>
      <c r="Z198" s="56"/>
    </row>
    <row r="199" spans="2:26" s="44" customFormat="1" ht="9" x14ac:dyDescent="0.15">
      <c r="B199" s="46"/>
      <c r="C199" s="46"/>
      <c r="D199" s="46"/>
      <c r="E199" s="46"/>
      <c r="F199" s="46"/>
      <c r="G199" s="111"/>
      <c r="H199" s="110"/>
      <c r="K199" s="46"/>
      <c r="L199" s="46"/>
      <c r="M199" s="46"/>
      <c r="N199" s="46"/>
      <c r="O199" s="46"/>
      <c r="P199" s="111"/>
      <c r="Q199" s="54"/>
      <c r="Y199" s="101"/>
      <c r="Z199" s="56"/>
    </row>
    <row r="200" spans="2:26" s="44" customFormat="1" ht="9" x14ac:dyDescent="0.15">
      <c r="B200" s="46"/>
      <c r="C200" s="46"/>
      <c r="D200" s="46"/>
      <c r="E200" s="46"/>
      <c r="F200" s="46"/>
      <c r="G200" s="111"/>
      <c r="H200" s="110"/>
      <c r="K200" s="46"/>
      <c r="L200" s="46"/>
      <c r="M200" s="46"/>
      <c r="N200" s="46"/>
      <c r="O200" s="46"/>
      <c r="P200" s="111"/>
      <c r="Q200" s="54"/>
      <c r="Y200" s="101"/>
      <c r="Z200" s="56"/>
    </row>
    <row r="201" spans="2:26" s="44" customFormat="1" ht="9" x14ac:dyDescent="0.15">
      <c r="B201" s="46"/>
      <c r="C201" s="46"/>
      <c r="D201" s="46"/>
      <c r="E201" s="46"/>
      <c r="F201" s="46"/>
      <c r="G201" s="111"/>
      <c r="H201" s="110"/>
      <c r="K201" s="46"/>
      <c r="L201" s="46"/>
      <c r="M201" s="46"/>
      <c r="N201" s="46"/>
      <c r="O201" s="46"/>
      <c r="P201" s="111"/>
      <c r="Q201" s="54"/>
      <c r="Y201" s="101"/>
      <c r="Z201" s="56"/>
    </row>
    <row r="202" spans="2:26" s="44" customFormat="1" ht="9" x14ac:dyDescent="0.15">
      <c r="B202" s="46"/>
      <c r="C202" s="46"/>
      <c r="D202" s="46"/>
      <c r="E202" s="46"/>
      <c r="F202" s="46"/>
      <c r="G202" s="111"/>
      <c r="H202" s="110"/>
      <c r="K202" s="46"/>
      <c r="L202" s="46"/>
      <c r="M202" s="46"/>
      <c r="N202" s="46"/>
      <c r="O202" s="46"/>
      <c r="P202" s="111"/>
      <c r="Q202" s="54"/>
      <c r="Y202" s="101"/>
      <c r="Z202" s="56"/>
    </row>
    <row r="203" spans="2:26" s="44" customFormat="1" ht="9" x14ac:dyDescent="0.15">
      <c r="B203" s="46"/>
      <c r="C203" s="46"/>
      <c r="D203" s="46"/>
      <c r="E203" s="46"/>
      <c r="F203" s="46"/>
      <c r="G203" s="111"/>
      <c r="H203" s="110"/>
      <c r="K203" s="46"/>
      <c r="L203" s="46"/>
      <c r="M203" s="46"/>
      <c r="N203" s="46"/>
      <c r="O203" s="46"/>
      <c r="P203" s="111"/>
      <c r="Q203" s="54"/>
      <c r="Y203" s="101"/>
      <c r="Z203" s="56"/>
    </row>
    <row r="204" spans="2:26" s="44" customFormat="1" ht="9" x14ac:dyDescent="0.15">
      <c r="B204" s="46"/>
      <c r="C204" s="46"/>
      <c r="D204" s="46"/>
      <c r="E204" s="46"/>
      <c r="F204" s="46"/>
      <c r="G204" s="111"/>
      <c r="H204" s="110"/>
      <c r="K204" s="46"/>
      <c r="L204" s="46"/>
      <c r="M204" s="46"/>
      <c r="N204" s="46"/>
      <c r="O204" s="46"/>
      <c r="P204" s="111"/>
      <c r="Q204" s="54"/>
      <c r="Y204" s="101"/>
      <c r="Z204" s="56"/>
    </row>
    <row r="205" spans="2:26" s="44" customFormat="1" ht="9" x14ac:dyDescent="0.15">
      <c r="B205" s="46"/>
      <c r="C205" s="46"/>
      <c r="D205" s="46"/>
      <c r="E205" s="46"/>
      <c r="F205" s="46"/>
      <c r="G205" s="111"/>
      <c r="H205" s="110"/>
      <c r="K205" s="46"/>
      <c r="L205" s="46"/>
      <c r="M205" s="46"/>
      <c r="N205" s="46"/>
      <c r="O205" s="46"/>
      <c r="P205" s="111"/>
      <c r="Q205" s="54"/>
      <c r="Y205" s="101"/>
      <c r="Z205" s="56"/>
    </row>
    <row r="206" spans="2:26" s="44" customFormat="1" ht="9" x14ac:dyDescent="0.15">
      <c r="B206" s="46"/>
      <c r="C206" s="46"/>
      <c r="D206" s="46"/>
      <c r="E206" s="46"/>
      <c r="F206" s="46"/>
      <c r="G206" s="111"/>
      <c r="H206" s="110"/>
      <c r="K206" s="46"/>
      <c r="L206" s="46"/>
      <c r="M206" s="46"/>
      <c r="N206" s="46"/>
      <c r="O206" s="46"/>
      <c r="P206" s="111"/>
      <c r="Q206" s="54"/>
      <c r="Y206" s="101"/>
      <c r="Z206" s="56"/>
    </row>
    <row r="207" spans="2:26" s="44" customFormat="1" ht="9" x14ac:dyDescent="0.15">
      <c r="B207" s="46"/>
      <c r="C207" s="46"/>
      <c r="D207" s="46"/>
      <c r="E207" s="46"/>
      <c r="F207" s="46"/>
      <c r="G207" s="111"/>
      <c r="H207" s="110"/>
      <c r="K207" s="46"/>
      <c r="L207" s="46"/>
      <c r="M207" s="46"/>
      <c r="N207" s="46"/>
      <c r="O207" s="46"/>
      <c r="P207" s="111"/>
      <c r="Q207" s="54"/>
      <c r="Y207" s="101"/>
      <c r="Z207" s="56"/>
    </row>
    <row r="208" spans="2:26" s="44" customFormat="1" ht="9" x14ac:dyDescent="0.15">
      <c r="B208" s="46"/>
      <c r="C208" s="46"/>
      <c r="D208" s="46"/>
      <c r="E208" s="46"/>
      <c r="F208" s="46"/>
      <c r="G208" s="111"/>
      <c r="H208" s="110"/>
      <c r="K208" s="46"/>
      <c r="L208" s="46"/>
      <c r="M208" s="46"/>
      <c r="N208" s="46"/>
      <c r="O208" s="46"/>
      <c r="P208" s="111"/>
      <c r="Q208" s="54"/>
      <c r="Y208" s="101"/>
      <c r="Z208" s="56"/>
    </row>
    <row r="209" spans="2:26" s="44" customFormat="1" ht="9" x14ac:dyDescent="0.15">
      <c r="B209" s="46"/>
      <c r="C209" s="46"/>
      <c r="D209" s="46"/>
      <c r="E209" s="46"/>
      <c r="F209" s="46"/>
      <c r="G209" s="111"/>
      <c r="H209" s="110"/>
      <c r="K209" s="46"/>
      <c r="L209" s="46"/>
      <c r="M209" s="46"/>
      <c r="N209" s="46"/>
      <c r="O209" s="46"/>
      <c r="P209" s="111"/>
      <c r="Q209" s="54"/>
      <c r="Y209" s="101"/>
      <c r="Z209" s="56"/>
    </row>
    <row r="210" spans="2:26" s="44" customFormat="1" ht="9" x14ac:dyDescent="0.15">
      <c r="B210" s="46"/>
      <c r="C210" s="46"/>
      <c r="D210" s="46"/>
      <c r="E210" s="46"/>
      <c r="F210" s="46"/>
      <c r="G210" s="111"/>
      <c r="H210" s="110"/>
      <c r="K210" s="46"/>
      <c r="L210" s="46"/>
      <c r="M210" s="46"/>
      <c r="N210" s="46"/>
      <c r="O210" s="46"/>
      <c r="P210" s="111"/>
      <c r="Q210" s="54"/>
      <c r="Y210" s="101"/>
      <c r="Z210" s="56"/>
    </row>
    <row r="211" spans="2:26" s="44" customFormat="1" ht="9" x14ac:dyDescent="0.15">
      <c r="B211" s="46"/>
      <c r="C211" s="46"/>
      <c r="D211" s="46"/>
      <c r="E211" s="46"/>
      <c r="F211" s="46"/>
      <c r="G211" s="111"/>
      <c r="H211" s="110"/>
      <c r="K211" s="46"/>
      <c r="L211" s="46"/>
      <c r="M211" s="46"/>
      <c r="N211" s="46"/>
      <c r="O211" s="46"/>
      <c r="P211" s="111"/>
      <c r="Q211" s="54"/>
      <c r="Y211" s="101"/>
      <c r="Z211" s="56"/>
    </row>
    <row r="212" spans="2:26" s="44" customFormat="1" ht="9" x14ac:dyDescent="0.15">
      <c r="B212" s="46"/>
      <c r="C212" s="46"/>
      <c r="D212" s="46"/>
      <c r="E212" s="46"/>
      <c r="F212" s="46"/>
      <c r="G212" s="111"/>
      <c r="H212" s="110"/>
      <c r="K212" s="46"/>
      <c r="L212" s="46"/>
      <c r="M212" s="46"/>
      <c r="N212" s="46"/>
      <c r="O212" s="46"/>
      <c r="P212" s="111"/>
      <c r="Q212" s="54"/>
      <c r="Y212" s="101"/>
      <c r="Z212" s="56"/>
    </row>
    <row r="213" spans="2:26" s="44" customFormat="1" ht="9" x14ac:dyDescent="0.15">
      <c r="B213" s="46"/>
      <c r="C213" s="46"/>
      <c r="D213" s="46"/>
      <c r="E213" s="46"/>
      <c r="F213" s="46"/>
      <c r="G213" s="111"/>
      <c r="H213" s="110"/>
      <c r="K213" s="46"/>
      <c r="L213" s="46"/>
      <c r="M213" s="46"/>
      <c r="N213" s="46"/>
      <c r="O213" s="46"/>
      <c r="P213" s="111"/>
      <c r="Q213" s="54"/>
      <c r="Y213" s="101"/>
      <c r="Z213" s="56"/>
    </row>
    <row r="214" spans="2:26" s="44" customFormat="1" ht="9" x14ac:dyDescent="0.15">
      <c r="B214" s="46"/>
      <c r="C214" s="46"/>
      <c r="D214" s="46"/>
      <c r="E214" s="46"/>
      <c r="F214" s="46"/>
      <c r="G214" s="111"/>
      <c r="H214" s="110"/>
      <c r="K214" s="46"/>
      <c r="L214" s="46"/>
      <c r="M214" s="46"/>
      <c r="N214" s="46"/>
      <c r="O214" s="46"/>
      <c r="P214" s="111"/>
      <c r="Q214" s="54"/>
      <c r="Y214" s="101"/>
      <c r="Z214" s="56"/>
    </row>
    <row r="215" spans="2:26" s="44" customFormat="1" ht="9" x14ac:dyDescent="0.15">
      <c r="B215" s="46"/>
      <c r="C215" s="46"/>
      <c r="D215" s="46"/>
      <c r="E215" s="46"/>
      <c r="F215" s="46"/>
      <c r="G215" s="111"/>
      <c r="H215" s="110"/>
      <c r="K215" s="46"/>
      <c r="L215" s="46"/>
      <c r="M215" s="46"/>
      <c r="N215" s="46"/>
      <c r="O215" s="46"/>
      <c r="P215" s="111"/>
      <c r="Q215" s="54"/>
      <c r="Y215" s="101"/>
      <c r="Z215" s="56"/>
    </row>
    <row r="216" spans="2:26" s="44" customFormat="1" ht="9" x14ac:dyDescent="0.15">
      <c r="B216" s="46"/>
      <c r="C216" s="46"/>
      <c r="D216" s="46"/>
      <c r="E216" s="46"/>
      <c r="F216" s="46"/>
      <c r="G216" s="111"/>
      <c r="H216" s="110"/>
      <c r="K216" s="46"/>
      <c r="L216" s="46"/>
      <c r="M216" s="46"/>
      <c r="N216" s="46"/>
      <c r="O216" s="46"/>
      <c r="P216" s="111"/>
      <c r="Q216" s="54"/>
      <c r="Y216" s="101"/>
      <c r="Z216" s="56"/>
    </row>
    <row r="217" spans="2:26" s="44" customFormat="1" ht="9" x14ac:dyDescent="0.15">
      <c r="B217" s="46"/>
      <c r="C217" s="46"/>
      <c r="D217" s="46"/>
      <c r="E217" s="46"/>
      <c r="F217" s="46"/>
      <c r="G217" s="111"/>
      <c r="H217" s="110"/>
      <c r="K217" s="46"/>
      <c r="L217" s="46"/>
      <c r="M217" s="46"/>
      <c r="N217" s="46"/>
      <c r="O217" s="46"/>
      <c r="P217" s="111"/>
      <c r="Q217" s="54"/>
      <c r="Y217" s="101"/>
      <c r="Z217" s="56"/>
    </row>
    <row r="218" spans="2:26" s="44" customFormat="1" ht="9" x14ac:dyDescent="0.15">
      <c r="B218" s="46"/>
      <c r="C218" s="46"/>
      <c r="D218" s="46"/>
      <c r="E218" s="46"/>
      <c r="F218" s="46"/>
      <c r="G218" s="111"/>
      <c r="H218" s="110"/>
      <c r="K218" s="46"/>
      <c r="L218" s="46"/>
      <c r="M218" s="46"/>
      <c r="N218" s="46"/>
      <c r="O218" s="46"/>
      <c r="P218" s="111"/>
      <c r="Q218" s="54"/>
      <c r="Y218" s="101"/>
      <c r="Z218" s="56"/>
    </row>
    <row r="219" spans="2:26" s="44" customFormat="1" ht="9" x14ac:dyDescent="0.15">
      <c r="B219" s="46"/>
      <c r="C219" s="46"/>
      <c r="D219" s="46"/>
      <c r="E219" s="46"/>
      <c r="F219" s="46"/>
      <c r="G219" s="111"/>
      <c r="H219" s="110"/>
      <c r="K219" s="46"/>
      <c r="L219" s="46"/>
      <c r="M219" s="46"/>
      <c r="N219" s="46"/>
      <c r="O219" s="46"/>
      <c r="P219" s="111"/>
      <c r="Q219" s="54"/>
      <c r="Y219" s="101"/>
      <c r="Z219" s="56"/>
    </row>
    <row r="220" spans="2:26" s="44" customFormat="1" ht="9" x14ac:dyDescent="0.15">
      <c r="B220" s="46"/>
      <c r="C220" s="46"/>
      <c r="D220" s="46"/>
      <c r="E220" s="46"/>
      <c r="F220" s="46"/>
      <c r="G220" s="111"/>
      <c r="H220" s="110"/>
      <c r="K220" s="46"/>
      <c r="L220" s="46"/>
      <c r="M220" s="46"/>
      <c r="N220" s="46"/>
      <c r="O220" s="46"/>
      <c r="P220" s="111"/>
      <c r="Q220" s="54"/>
      <c r="Y220" s="101"/>
      <c r="Z220" s="56"/>
    </row>
    <row r="221" spans="2:26" s="44" customFormat="1" ht="9" x14ac:dyDescent="0.15">
      <c r="B221" s="46"/>
      <c r="C221" s="46"/>
      <c r="D221" s="46"/>
      <c r="E221" s="46"/>
      <c r="F221" s="46"/>
      <c r="G221" s="111"/>
      <c r="H221" s="110"/>
      <c r="K221" s="46"/>
      <c r="L221" s="46"/>
      <c r="M221" s="46"/>
      <c r="N221" s="46"/>
      <c r="O221" s="46"/>
      <c r="P221" s="111"/>
      <c r="Q221" s="54"/>
      <c r="Y221" s="101"/>
      <c r="Z221" s="56"/>
    </row>
    <row r="222" spans="2:26" s="44" customFormat="1" ht="9" x14ac:dyDescent="0.15">
      <c r="B222" s="46"/>
      <c r="C222" s="46"/>
      <c r="D222" s="46"/>
      <c r="E222" s="46"/>
      <c r="F222" s="46"/>
      <c r="G222" s="111"/>
      <c r="H222" s="110"/>
      <c r="K222" s="46"/>
      <c r="L222" s="46"/>
      <c r="M222" s="46"/>
      <c r="N222" s="46"/>
      <c r="O222" s="46"/>
      <c r="P222" s="111"/>
      <c r="Q222" s="54"/>
      <c r="Y222" s="101"/>
      <c r="Z222" s="56"/>
    </row>
    <row r="223" spans="2:26" s="44" customFormat="1" ht="9" x14ac:dyDescent="0.15">
      <c r="B223" s="46"/>
      <c r="C223" s="46"/>
      <c r="D223" s="46"/>
      <c r="E223" s="46"/>
      <c r="F223" s="46"/>
      <c r="G223" s="111"/>
      <c r="H223" s="110"/>
      <c r="K223" s="46"/>
      <c r="L223" s="46"/>
      <c r="M223" s="46"/>
      <c r="N223" s="46"/>
      <c r="O223" s="46"/>
      <c r="P223" s="111"/>
      <c r="Q223" s="54"/>
      <c r="Y223" s="101"/>
      <c r="Z223" s="56"/>
    </row>
    <row r="224" spans="2:26" s="44" customFormat="1" ht="9" x14ac:dyDescent="0.15">
      <c r="B224" s="46"/>
      <c r="C224" s="46"/>
      <c r="D224" s="46"/>
      <c r="E224" s="46"/>
      <c r="F224" s="46"/>
      <c r="G224" s="111"/>
      <c r="H224" s="110"/>
      <c r="K224" s="46"/>
      <c r="L224" s="46"/>
      <c r="M224" s="46"/>
      <c r="N224" s="46"/>
      <c r="O224" s="46"/>
      <c r="P224" s="111"/>
      <c r="Q224" s="54"/>
      <c r="Y224" s="101"/>
      <c r="Z224" s="56"/>
    </row>
    <row r="225" spans="2:26" s="44" customFormat="1" ht="9" x14ac:dyDescent="0.15">
      <c r="B225" s="46"/>
      <c r="C225" s="46"/>
      <c r="D225" s="46"/>
      <c r="E225" s="46"/>
      <c r="F225" s="46"/>
      <c r="G225" s="111"/>
      <c r="H225" s="110"/>
      <c r="K225" s="46"/>
      <c r="L225" s="46"/>
      <c r="M225" s="46"/>
      <c r="N225" s="46"/>
      <c r="O225" s="46"/>
      <c r="P225" s="111"/>
      <c r="Q225" s="54"/>
      <c r="Y225" s="101"/>
      <c r="Z225" s="56"/>
    </row>
    <row r="226" spans="2:26" s="44" customFormat="1" ht="9" x14ac:dyDescent="0.15">
      <c r="B226" s="46"/>
      <c r="C226" s="46"/>
      <c r="D226" s="46"/>
      <c r="E226" s="46"/>
      <c r="F226" s="46"/>
      <c r="G226" s="111"/>
      <c r="H226" s="110"/>
      <c r="K226" s="46"/>
      <c r="L226" s="46"/>
      <c r="M226" s="46"/>
      <c r="N226" s="46"/>
      <c r="O226" s="46"/>
      <c r="P226" s="111"/>
      <c r="Q226" s="54"/>
      <c r="Y226" s="101"/>
      <c r="Z226" s="56"/>
    </row>
    <row r="227" spans="2:26" s="44" customFormat="1" ht="9" x14ac:dyDescent="0.15">
      <c r="B227" s="46"/>
      <c r="C227" s="46"/>
      <c r="D227" s="46"/>
      <c r="E227" s="46"/>
      <c r="F227" s="46"/>
      <c r="G227" s="111"/>
      <c r="H227" s="110"/>
      <c r="K227" s="46"/>
      <c r="L227" s="46"/>
      <c r="M227" s="46"/>
      <c r="N227" s="46"/>
      <c r="O227" s="46"/>
      <c r="P227" s="111"/>
      <c r="Q227" s="54"/>
      <c r="Y227" s="101"/>
      <c r="Z227" s="56"/>
    </row>
    <row r="228" spans="2:26" s="44" customFormat="1" ht="9" x14ac:dyDescent="0.15">
      <c r="B228" s="46"/>
      <c r="C228" s="46"/>
      <c r="D228" s="46"/>
      <c r="E228" s="46"/>
      <c r="F228" s="46"/>
      <c r="G228" s="111"/>
      <c r="H228" s="110"/>
      <c r="K228" s="46"/>
      <c r="L228" s="46"/>
      <c r="M228" s="46"/>
      <c r="N228" s="46"/>
      <c r="O228" s="46"/>
      <c r="P228" s="111"/>
      <c r="Q228" s="54"/>
      <c r="Y228" s="101"/>
      <c r="Z228" s="56"/>
    </row>
    <row r="229" spans="2:26" s="44" customFormat="1" ht="9" x14ac:dyDescent="0.15">
      <c r="B229" s="46"/>
      <c r="C229" s="46"/>
      <c r="D229" s="46"/>
      <c r="E229" s="46"/>
      <c r="F229" s="46"/>
      <c r="G229" s="111"/>
      <c r="H229" s="110"/>
      <c r="K229" s="46"/>
      <c r="L229" s="46"/>
      <c r="M229" s="46"/>
      <c r="N229" s="46"/>
      <c r="O229" s="46"/>
      <c r="P229" s="111"/>
      <c r="Q229" s="54"/>
      <c r="Y229" s="101"/>
      <c r="Z229" s="56"/>
    </row>
    <row r="230" spans="2:26" s="44" customFormat="1" ht="9" x14ac:dyDescent="0.15">
      <c r="B230" s="46"/>
      <c r="C230" s="46"/>
      <c r="D230" s="46"/>
      <c r="E230" s="46"/>
      <c r="F230" s="46"/>
      <c r="G230" s="111"/>
      <c r="H230" s="110"/>
      <c r="K230" s="46"/>
      <c r="L230" s="46"/>
      <c r="M230" s="46"/>
      <c r="N230" s="46"/>
      <c r="O230" s="46"/>
      <c r="P230" s="111"/>
      <c r="Q230" s="54"/>
      <c r="Y230" s="101"/>
      <c r="Z230" s="56"/>
    </row>
    <row r="231" spans="2:26" s="44" customFormat="1" ht="9" x14ac:dyDescent="0.15">
      <c r="B231" s="46"/>
      <c r="C231" s="46"/>
      <c r="D231" s="46"/>
      <c r="E231" s="46"/>
      <c r="F231" s="46"/>
      <c r="G231" s="111"/>
      <c r="H231" s="110"/>
      <c r="K231" s="46"/>
      <c r="L231" s="46"/>
      <c r="M231" s="46"/>
      <c r="N231" s="46"/>
      <c r="O231" s="46"/>
      <c r="P231" s="111"/>
      <c r="Q231" s="54"/>
      <c r="Y231" s="101"/>
      <c r="Z231" s="56"/>
    </row>
    <row r="232" spans="2:26" s="44" customFormat="1" ht="9" x14ac:dyDescent="0.15">
      <c r="B232" s="46"/>
      <c r="C232" s="46"/>
      <c r="D232" s="46"/>
      <c r="E232" s="46"/>
      <c r="F232" s="46"/>
      <c r="G232" s="111"/>
      <c r="H232" s="110"/>
      <c r="K232" s="46"/>
      <c r="L232" s="46"/>
      <c r="M232" s="46"/>
      <c r="N232" s="46"/>
      <c r="O232" s="46"/>
      <c r="P232" s="111"/>
      <c r="Q232" s="54"/>
      <c r="Y232" s="101"/>
      <c r="Z232" s="56"/>
    </row>
    <row r="233" spans="2:26" s="44" customFormat="1" ht="9" x14ac:dyDescent="0.15">
      <c r="B233" s="46"/>
      <c r="C233" s="46"/>
      <c r="D233" s="46"/>
      <c r="E233" s="46"/>
      <c r="F233" s="46"/>
      <c r="G233" s="111"/>
      <c r="H233" s="110"/>
      <c r="K233" s="46"/>
      <c r="L233" s="46"/>
      <c r="M233" s="46"/>
      <c r="N233" s="46"/>
      <c r="O233" s="46"/>
      <c r="P233" s="111"/>
      <c r="Q233" s="54"/>
      <c r="Y233" s="101"/>
      <c r="Z233" s="56"/>
    </row>
    <row r="234" spans="2:26" s="44" customFormat="1" ht="9" x14ac:dyDescent="0.15">
      <c r="B234" s="46"/>
      <c r="C234" s="46"/>
      <c r="D234" s="46"/>
      <c r="E234" s="46"/>
      <c r="F234" s="46"/>
      <c r="G234" s="111"/>
      <c r="H234" s="110"/>
      <c r="K234" s="46"/>
      <c r="L234" s="46"/>
      <c r="M234" s="46"/>
      <c r="N234" s="46"/>
      <c r="O234" s="46"/>
      <c r="P234" s="111"/>
      <c r="Q234" s="54"/>
      <c r="Y234" s="101"/>
      <c r="Z234" s="56"/>
    </row>
    <row r="235" spans="2:26" s="44" customFormat="1" ht="9" x14ac:dyDescent="0.15">
      <c r="B235" s="46"/>
      <c r="C235" s="46"/>
      <c r="D235" s="46"/>
      <c r="E235" s="46"/>
      <c r="F235" s="46"/>
      <c r="G235" s="111"/>
      <c r="H235" s="110"/>
      <c r="K235" s="46"/>
      <c r="L235" s="46"/>
      <c r="M235" s="46"/>
      <c r="N235" s="46"/>
      <c r="O235" s="46"/>
      <c r="P235" s="111"/>
      <c r="Q235" s="54"/>
      <c r="Y235" s="101"/>
      <c r="Z235" s="56"/>
    </row>
    <row r="236" spans="2:26" s="44" customFormat="1" ht="9" x14ac:dyDescent="0.15">
      <c r="B236" s="46"/>
      <c r="C236" s="46"/>
      <c r="D236" s="46"/>
      <c r="E236" s="46"/>
      <c r="F236" s="46"/>
      <c r="G236" s="111"/>
      <c r="H236" s="110"/>
      <c r="K236" s="46"/>
      <c r="L236" s="46"/>
      <c r="M236" s="46"/>
      <c r="N236" s="46"/>
      <c r="O236" s="46"/>
      <c r="P236" s="111"/>
      <c r="Q236" s="54"/>
      <c r="Y236" s="101"/>
      <c r="Z236" s="56"/>
    </row>
    <row r="237" spans="2:26" s="44" customFormat="1" ht="9" x14ac:dyDescent="0.15">
      <c r="B237" s="46"/>
      <c r="C237" s="46"/>
      <c r="D237" s="46"/>
      <c r="E237" s="46"/>
      <c r="F237" s="46"/>
      <c r="G237" s="111"/>
      <c r="H237" s="110"/>
      <c r="K237" s="46"/>
      <c r="L237" s="46"/>
      <c r="M237" s="46"/>
      <c r="N237" s="46"/>
      <c r="O237" s="46"/>
      <c r="P237" s="111"/>
      <c r="Q237" s="54"/>
      <c r="Y237" s="101"/>
      <c r="Z237" s="56"/>
    </row>
    <row r="238" spans="2:26" s="44" customFormat="1" ht="9" x14ac:dyDescent="0.15">
      <c r="B238" s="46"/>
      <c r="C238" s="46"/>
      <c r="D238" s="46"/>
      <c r="E238" s="46"/>
      <c r="F238" s="46"/>
      <c r="G238" s="111"/>
      <c r="H238" s="110"/>
      <c r="K238" s="46"/>
      <c r="L238" s="46"/>
      <c r="M238" s="46"/>
      <c r="N238" s="46"/>
      <c r="O238" s="46"/>
      <c r="P238" s="111"/>
      <c r="Q238" s="54"/>
      <c r="Y238" s="101"/>
      <c r="Z238" s="56"/>
    </row>
    <row r="239" spans="2:26" s="44" customFormat="1" ht="9" x14ac:dyDescent="0.15">
      <c r="B239" s="46"/>
      <c r="C239" s="46"/>
      <c r="D239" s="46"/>
      <c r="E239" s="46"/>
      <c r="F239" s="46"/>
      <c r="G239" s="111"/>
      <c r="H239" s="110"/>
      <c r="K239" s="46"/>
      <c r="L239" s="46"/>
      <c r="M239" s="46"/>
      <c r="N239" s="46"/>
      <c r="O239" s="46"/>
      <c r="P239" s="111"/>
      <c r="Q239" s="54"/>
      <c r="Y239" s="101"/>
      <c r="Z239" s="56"/>
    </row>
    <row r="240" spans="2:26" s="44" customFormat="1" ht="9" x14ac:dyDescent="0.15">
      <c r="B240" s="46"/>
      <c r="C240" s="46"/>
      <c r="D240" s="46"/>
      <c r="E240" s="46"/>
      <c r="F240" s="46"/>
      <c r="G240" s="111"/>
      <c r="H240" s="110"/>
      <c r="K240" s="46"/>
      <c r="L240" s="46"/>
      <c r="M240" s="46"/>
      <c r="N240" s="46"/>
      <c r="O240" s="46"/>
      <c r="P240" s="111"/>
      <c r="Q240" s="54"/>
      <c r="Y240" s="101"/>
      <c r="Z240" s="56"/>
    </row>
    <row r="241" spans="1:26" s="44" customFormat="1" ht="9" x14ac:dyDescent="0.15">
      <c r="B241" s="46"/>
      <c r="C241" s="46"/>
      <c r="D241" s="46"/>
      <c r="E241" s="46"/>
      <c r="F241" s="46"/>
      <c r="G241" s="111"/>
      <c r="H241" s="110"/>
      <c r="K241" s="46"/>
      <c r="L241" s="46"/>
      <c r="M241" s="46"/>
      <c r="N241" s="46"/>
      <c r="O241" s="46"/>
      <c r="P241" s="111"/>
      <c r="Q241" s="54"/>
      <c r="Y241" s="101"/>
      <c r="Z241" s="56"/>
    </row>
    <row r="242" spans="1:26" s="44" customFormat="1" ht="9" x14ac:dyDescent="0.15">
      <c r="B242" s="46"/>
      <c r="C242" s="46"/>
      <c r="D242" s="46"/>
      <c r="E242" s="46"/>
      <c r="F242" s="46"/>
      <c r="G242" s="111"/>
      <c r="H242" s="110"/>
      <c r="K242" s="46"/>
      <c r="L242" s="46"/>
      <c r="M242" s="46"/>
      <c r="N242" s="46"/>
      <c r="O242" s="46"/>
      <c r="P242" s="111"/>
      <c r="Q242" s="54"/>
      <c r="Y242" s="101"/>
      <c r="Z242" s="56"/>
    </row>
    <row r="243" spans="1:26" s="44" customFormat="1" ht="9" x14ac:dyDescent="0.15">
      <c r="B243" s="46"/>
      <c r="C243" s="46"/>
      <c r="D243" s="46"/>
      <c r="E243" s="46"/>
      <c r="F243" s="46"/>
      <c r="G243" s="111"/>
      <c r="H243" s="110"/>
      <c r="K243" s="46"/>
      <c r="L243" s="46"/>
      <c r="M243" s="46"/>
      <c r="N243" s="46"/>
      <c r="O243" s="46"/>
      <c r="P243" s="111"/>
      <c r="Q243" s="54"/>
      <c r="Y243" s="101"/>
      <c r="Z243" s="56"/>
    </row>
    <row r="244" spans="1:26" s="44" customFormat="1" ht="9" x14ac:dyDescent="0.15">
      <c r="B244" s="46"/>
      <c r="C244" s="46"/>
      <c r="D244" s="46"/>
      <c r="E244" s="46"/>
      <c r="F244" s="46"/>
      <c r="G244" s="111"/>
      <c r="H244" s="110"/>
      <c r="K244" s="46"/>
      <c r="L244" s="46"/>
      <c r="M244" s="46"/>
      <c r="N244" s="46"/>
      <c r="O244" s="46"/>
      <c r="P244" s="111"/>
      <c r="Q244" s="54"/>
      <c r="Y244" s="101"/>
      <c r="Z244" s="56"/>
    </row>
    <row r="245" spans="1:26" s="44" customFormat="1" ht="9" x14ac:dyDescent="0.15">
      <c r="B245" s="46"/>
      <c r="C245" s="46"/>
      <c r="D245" s="46"/>
      <c r="E245" s="46"/>
      <c r="F245" s="46"/>
      <c r="G245" s="111"/>
      <c r="H245" s="110"/>
      <c r="K245" s="46"/>
      <c r="L245" s="46"/>
      <c r="M245" s="46"/>
      <c r="N245" s="46"/>
      <c r="O245" s="46"/>
      <c r="P245" s="111"/>
      <c r="Q245" s="54"/>
      <c r="Y245" s="101"/>
      <c r="Z245" s="56"/>
    </row>
    <row r="246" spans="1:26" s="44" customFormat="1" ht="9" x14ac:dyDescent="0.15">
      <c r="B246" s="46"/>
      <c r="C246" s="46"/>
      <c r="D246" s="46"/>
      <c r="E246" s="46"/>
      <c r="F246" s="46"/>
      <c r="G246" s="111"/>
      <c r="H246" s="110"/>
      <c r="K246" s="46"/>
      <c r="L246" s="46"/>
      <c r="M246" s="46"/>
      <c r="N246" s="46"/>
      <c r="O246" s="46"/>
      <c r="P246" s="111"/>
      <c r="Q246" s="54"/>
      <c r="Y246" s="101"/>
      <c r="Z246" s="56"/>
    </row>
    <row r="247" spans="1:26" s="44" customFormat="1" ht="12" x14ac:dyDescent="0.2">
      <c r="A247" s="89"/>
      <c r="B247" s="86"/>
      <c r="C247" s="86"/>
      <c r="D247" s="86"/>
      <c r="E247" s="86"/>
      <c r="F247" s="86"/>
      <c r="G247" s="115"/>
      <c r="H247" s="116"/>
      <c r="I247" s="89"/>
      <c r="J247" s="89"/>
      <c r="K247" s="86"/>
      <c r="L247" s="86"/>
      <c r="M247" s="86"/>
      <c r="N247" s="86"/>
      <c r="O247" s="86"/>
      <c r="P247" s="115"/>
      <c r="Q247" s="90"/>
      <c r="R247" s="89"/>
      <c r="Y247" s="101"/>
      <c r="Z247" s="56"/>
    </row>
    <row r="248" spans="1:26" s="44" customFormat="1" ht="12" x14ac:dyDescent="0.2">
      <c r="A248" s="89"/>
      <c r="B248" s="86"/>
      <c r="C248" s="86"/>
      <c r="D248" s="86"/>
      <c r="E248" s="86"/>
      <c r="F248" s="86"/>
      <c r="G248" s="115"/>
      <c r="H248" s="116"/>
      <c r="I248" s="89"/>
      <c r="J248" s="89"/>
      <c r="K248" s="86"/>
      <c r="L248" s="86"/>
      <c r="M248" s="86"/>
      <c r="N248" s="86"/>
      <c r="O248" s="86"/>
      <c r="P248" s="115"/>
      <c r="Q248" s="90"/>
      <c r="R248" s="89"/>
      <c r="Y248" s="101"/>
      <c r="Z248" s="56"/>
    </row>
    <row r="249" spans="1:26" s="44" customFormat="1" ht="12" x14ac:dyDescent="0.2">
      <c r="A249" s="89"/>
      <c r="B249" s="86"/>
      <c r="C249" s="86"/>
      <c r="D249" s="86"/>
      <c r="E249" s="86"/>
      <c r="F249" s="86"/>
      <c r="G249" s="115"/>
      <c r="H249" s="116"/>
      <c r="I249" s="89"/>
      <c r="J249" s="89"/>
      <c r="K249" s="86"/>
      <c r="L249" s="86"/>
      <c r="M249" s="86"/>
      <c r="N249" s="86"/>
      <c r="O249" s="86"/>
      <c r="P249" s="115"/>
      <c r="Q249" s="90"/>
      <c r="R249" s="89"/>
      <c r="S249" s="89"/>
      <c r="T249" s="89"/>
      <c r="U249" s="89"/>
      <c r="V249" s="89"/>
      <c r="W249" s="89"/>
      <c r="X249" s="89"/>
      <c r="Y249" s="117"/>
      <c r="Z249" s="92"/>
    </row>
    <row r="250" spans="1:26" s="44" customFormat="1" ht="12" x14ac:dyDescent="0.2">
      <c r="A250" s="89"/>
      <c r="B250" s="86"/>
      <c r="C250" s="86"/>
      <c r="D250" s="86"/>
      <c r="E250" s="86"/>
      <c r="F250" s="86"/>
      <c r="G250" s="115"/>
      <c r="H250" s="116"/>
      <c r="I250" s="89"/>
      <c r="J250" s="89"/>
      <c r="K250" s="86"/>
      <c r="L250" s="86"/>
      <c r="M250" s="86"/>
      <c r="N250" s="86"/>
      <c r="O250" s="86"/>
      <c r="P250" s="115"/>
      <c r="Q250" s="90"/>
      <c r="R250" s="89"/>
      <c r="S250" s="89"/>
      <c r="T250" s="89"/>
      <c r="U250" s="89"/>
      <c r="V250" s="89"/>
      <c r="W250" s="89"/>
      <c r="X250" s="89"/>
      <c r="Y250" s="117"/>
      <c r="Z250" s="92"/>
    </row>
    <row r="251" spans="1:26" s="89" customFormat="1" ht="12" x14ac:dyDescent="0.2">
      <c r="B251" s="86"/>
      <c r="C251" s="86"/>
      <c r="D251" s="86"/>
      <c r="E251" s="86"/>
      <c r="F251" s="86"/>
      <c r="G251" s="115"/>
      <c r="H251" s="116"/>
      <c r="K251" s="86"/>
      <c r="L251" s="86"/>
      <c r="M251" s="86"/>
      <c r="N251" s="86"/>
      <c r="O251" s="86"/>
      <c r="P251" s="115"/>
      <c r="Q251" s="90"/>
      <c r="Y251" s="117"/>
      <c r="Z251" s="92"/>
    </row>
    <row r="252" spans="1:26" s="89" customFormat="1" ht="12" x14ac:dyDescent="0.2">
      <c r="B252" s="86"/>
      <c r="C252" s="86"/>
      <c r="D252" s="86"/>
      <c r="E252" s="86"/>
      <c r="F252" s="86"/>
      <c r="G252" s="115"/>
      <c r="H252" s="116"/>
      <c r="K252" s="86"/>
      <c r="L252" s="86"/>
      <c r="M252" s="86"/>
      <c r="N252" s="86"/>
      <c r="O252" s="86"/>
      <c r="P252" s="115"/>
      <c r="Q252" s="90"/>
      <c r="Y252" s="117"/>
      <c r="Z252" s="92"/>
    </row>
    <row r="253" spans="1:26" s="89" customFormat="1" ht="12" x14ac:dyDescent="0.2">
      <c r="B253" s="86"/>
      <c r="C253" s="86"/>
      <c r="D253" s="86"/>
      <c r="E253" s="86"/>
      <c r="F253" s="86"/>
      <c r="G253" s="115"/>
      <c r="H253" s="116"/>
      <c r="K253" s="86"/>
      <c r="L253" s="86"/>
      <c r="M253" s="86"/>
      <c r="N253" s="86"/>
      <c r="O253" s="86"/>
      <c r="P253" s="115"/>
      <c r="Q253" s="90"/>
      <c r="Y253" s="117"/>
      <c r="Z253" s="92"/>
    </row>
    <row r="254" spans="1:26" s="89" customFormat="1" ht="12" x14ac:dyDescent="0.2">
      <c r="B254" s="86"/>
      <c r="C254" s="86"/>
      <c r="D254" s="86"/>
      <c r="E254" s="86"/>
      <c r="F254" s="86"/>
      <c r="G254" s="115"/>
      <c r="H254" s="116"/>
      <c r="K254" s="86"/>
      <c r="L254" s="86"/>
      <c r="M254" s="86"/>
      <c r="N254" s="86"/>
      <c r="O254" s="86"/>
      <c r="P254" s="115"/>
      <c r="Q254" s="90"/>
      <c r="Y254" s="117"/>
      <c r="Z254" s="92"/>
    </row>
    <row r="255" spans="1:26" s="89" customFormat="1" x14ac:dyDescent="0.25">
      <c r="A255" s="61"/>
      <c r="B255" s="62"/>
      <c r="C255" s="62"/>
      <c r="D255" s="62"/>
      <c r="E255" s="62"/>
      <c r="F255" s="62"/>
      <c r="G255" s="118"/>
      <c r="H255" s="119"/>
      <c r="I255" s="61"/>
      <c r="J255" s="61"/>
      <c r="K255" s="62"/>
      <c r="L255" s="62"/>
      <c r="M255" s="62"/>
      <c r="N255" s="62"/>
      <c r="O255" s="62"/>
      <c r="P255" s="118"/>
      <c r="Q255" s="65"/>
      <c r="R255" s="61"/>
      <c r="Y255" s="117"/>
      <c r="Z255" s="92"/>
    </row>
    <row r="256" spans="1:26" s="89" customFormat="1" x14ac:dyDescent="0.25">
      <c r="A256" s="61"/>
      <c r="B256" s="62"/>
      <c r="C256" s="62"/>
      <c r="D256" s="62"/>
      <c r="E256" s="62"/>
      <c r="F256" s="62"/>
      <c r="G256" s="118"/>
      <c r="H256" s="119"/>
      <c r="I256" s="61"/>
      <c r="J256" s="61"/>
      <c r="K256" s="62"/>
      <c r="L256" s="62"/>
      <c r="M256" s="62"/>
      <c r="N256" s="62"/>
      <c r="O256" s="62"/>
      <c r="P256" s="118"/>
      <c r="Q256" s="65"/>
      <c r="R256" s="61"/>
      <c r="Y256" s="117"/>
      <c r="Z256" s="92"/>
    </row>
    <row r="257" spans="1:26" s="89" customFormat="1" x14ac:dyDescent="0.25">
      <c r="A257" s="61"/>
      <c r="B257" s="62"/>
      <c r="C257" s="62"/>
      <c r="D257" s="62"/>
      <c r="E257" s="62"/>
      <c r="F257" s="62"/>
      <c r="G257" s="118"/>
      <c r="H257" s="119"/>
      <c r="I257" s="61"/>
      <c r="J257" s="61"/>
      <c r="K257" s="62"/>
      <c r="L257" s="62"/>
      <c r="M257" s="62"/>
      <c r="N257" s="62"/>
      <c r="O257" s="62"/>
      <c r="P257" s="118"/>
      <c r="Q257" s="65"/>
      <c r="R257" s="61"/>
      <c r="S257" s="61"/>
      <c r="T257" s="61"/>
      <c r="U257" s="61"/>
      <c r="V257" s="61"/>
      <c r="W257" s="61"/>
      <c r="X257" s="61"/>
      <c r="Y257" s="120"/>
      <c r="Z257" s="67"/>
    </row>
    <row r="258" spans="1:26" s="89" customFormat="1" x14ac:dyDescent="0.25">
      <c r="A258" s="61"/>
      <c r="B258" s="62"/>
      <c r="C258" s="62"/>
      <c r="D258" s="62"/>
      <c r="E258" s="62"/>
      <c r="F258" s="62"/>
      <c r="G258" s="118"/>
      <c r="H258" s="119"/>
      <c r="I258" s="61"/>
      <c r="J258" s="61"/>
      <c r="K258" s="62"/>
      <c r="L258" s="62"/>
      <c r="M258" s="62"/>
      <c r="N258" s="62"/>
      <c r="O258" s="62"/>
      <c r="P258" s="118"/>
      <c r="Q258" s="65"/>
      <c r="R258" s="61"/>
      <c r="S258" s="61"/>
      <c r="T258" s="61"/>
      <c r="U258" s="61"/>
      <c r="V258" s="61"/>
      <c r="W258" s="61"/>
      <c r="X258" s="61"/>
      <c r="Y258" s="120"/>
      <c r="Z258" s="67"/>
    </row>
  </sheetData>
  <sortState xmlns:xlrd2="http://schemas.microsoft.com/office/spreadsheetml/2017/richdata2" ref="J19:Q30">
    <sortCondition ref="P19:P30"/>
  </sortState>
  <pageMargins left="0.2" right="0.2" top="0.75" bottom="0.75" header="0.3" footer="0.3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1ABC-D4E1-4B0F-87FE-23B3523870B6}">
  <dimension ref="A1:Z77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18" bestFit="1" customWidth="1"/>
    <col min="8" max="8" width="8.7109375" style="119" bestFit="1" customWidth="1"/>
    <col min="9" max="9" width="7.7109375" style="61" customWidth="1"/>
    <col min="10" max="10" width="11" style="61" customWidth="1"/>
    <col min="11" max="15" width="3.140625" style="62" customWidth="1"/>
    <col min="16" max="16" width="5.85546875" style="118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20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" style="6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" style="6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" style="6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" style="6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" style="6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" style="6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" style="6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" style="6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" style="6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" style="6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" style="6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" style="6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" style="6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" style="6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" style="6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" style="6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" style="6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" style="6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" style="6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" style="6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" style="6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" style="6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" style="6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" style="6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" style="6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" style="6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" style="6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" style="6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" style="6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" style="6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" style="6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" style="6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" style="6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" style="6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" style="6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" style="6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" style="6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" style="6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" style="6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" style="6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" style="6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" style="6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" style="6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" style="6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" style="6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" style="6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" style="6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" style="6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" style="6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" style="6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" style="6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" style="6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" style="6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" style="6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" style="6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" style="6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" style="6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" style="6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" style="6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" style="6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" style="6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" style="6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" style="6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0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12" t="s">
        <v>73</v>
      </c>
      <c r="H1" s="113" t="s">
        <v>164</v>
      </c>
      <c r="J1" s="138" t="s">
        <v>156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12" t="s">
        <v>73</v>
      </c>
      <c r="Q1" s="113" t="s">
        <v>164</v>
      </c>
      <c r="S1" s="138" t="s">
        <v>291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425</v>
      </c>
      <c r="B2" s="126"/>
      <c r="C2" s="127">
        <v>1</v>
      </c>
      <c r="D2" s="126"/>
      <c r="E2" s="126"/>
      <c r="F2" s="128">
        <f t="shared" ref="F2:F13" si="0">SUM(B2:E2)</f>
        <v>1</v>
      </c>
      <c r="G2" s="140">
        <v>1</v>
      </c>
      <c r="H2" s="130">
        <f t="shared" ref="H2:H11" si="1">F2/G2</f>
        <v>1</v>
      </c>
      <c r="J2" s="140" t="s">
        <v>46</v>
      </c>
      <c r="K2" s="127">
        <v>2</v>
      </c>
      <c r="L2" s="127">
        <v>0</v>
      </c>
      <c r="M2" s="126"/>
      <c r="N2" s="126"/>
      <c r="O2" s="128">
        <f t="shared" ref="O2:O13" si="2">SUM(K2:N2)</f>
        <v>2</v>
      </c>
      <c r="P2" s="140">
        <v>1</v>
      </c>
      <c r="Q2" s="130">
        <f t="shared" ref="Q2:Q13" si="3">O2/P2</f>
        <v>2</v>
      </c>
      <c r="S2" s="140" t="s">
        <v>431</v>
      </c>
      <c r="T2" s="127">
        <v>0</v>
      </c>
      <c r="U2" s="127">
        <v>2</v>
      </c>
      <c r="V2" s="126"/>
      <c r="W2" s="126"/>
      <c r="X2" s="128">
        <f t="shared" ref="X2:X13" si="4">SUM(T2:W2)</f>
        <v>2</v>
      </c>
      <c r="Y2" s="140">
        <v>1</v>
      </c>
      <c r="Z2" s="130">
        <f t="shared" ref="Z2:Z13" si="5">X2/Y2</f>
        <v>2</v>
      </c>
    </row>
    <row r="3" spans="1:26" s="44" customFormat="1" ht="9" x14ac:dyDescent="0.15">
      <c r="A3" s="125" t="s">
        <v>428</v>
      </c>
      <c r="B3" s="127">
        <v>5</v>
      </c>
      <c r="C3" s="127">
        <v>5</v>
      </c>
      <c r="D3" s="126"/>
      <c r="E3" s="126"/>
      <c r="F3" s="128">
        <f t="shared" si="0"/>
        <v>10</v>
      </c>
      <c r="G3" s="140">
        <v>1</v>
      </c>
      <c r="H3" s="130">
        <f t="shared" si="1"/>
        <v>10</v>
      </c>
      <c r="J3" s="140" t="s">
        <v>6</v>
      </c>
      <c r="K3" s="126"/>
      <c r="L3" s="127">
        <v>4</v>
      </c>
      <c r="M3" s="127">
        <v>2</v>
      </c>
      <c r="N3" s="126"/>
      <c r="O3" s="128">
        <f t="shared" si="2"/>
        <v>6</v>
      </c>
      <c r="P3" s="140">
        <v>1</v>
      </c>
      <c r="Q3" s="130">
        <f t="shared" si="3"/>
        <v>6</v>
      </c>
      <c r="S3" s="140" t="s">
        <v>429</v>
      </c>
      <c r="T3" s="127">
        <v>6</v>
      </c>
      <c r="U3" s="127">
        <v>7</v>
      </c>
      <c r="V3" s="126"/>
      <c r="W3" s="126"/>
      <c r="X3" s="128">
        <f t="shared" si="4"/>
        <v>13</v>
      </c>
      <c r="Y3" s="140">
        <v>2</v>
      </c>
      <c r="Z3" s="130">
        <f t="shared" si="5"/>
        <v>6.5</v>
      </c>
    </row>
    <row r="4" spans="1:26" s="44" customFormat="1" ht="9" x14ac:dyDescent="0.15">
      <c r="A4" s="125" t="s">
        <v>268</v>
      </c>
      <c r="B4" s="127">
        <v>13</v>
      </c>
      <c r="C4" s="126"/>
      <c r="D4" s="126"/>
      <c r="E4" s="126"/>
      <c r="F4" s="128">
        <f t="shared" si="0"/>
        <v>13</v>
      </c>
      <c r="G4" s="140">
        <v>1</v>
      </c>
      <c r="H4" s="130">
        <f t="shared" si="1"/>
        <v>13</v>
      </c>
      <c r="J4" s="140" t="s">
        <v>55</v>
      </c>
      <c r="K4" s="127">
        <v>7</v>
      </c>
      <c r="L4" s="126"/>
      <c r="M4" s="126"/>
      <c r="N4" s="126"/>
      <c r="O4" s="128">
        <f t="shared" si="2"/>
        <v>7</v>
      </c>
      <c r="P4" s="140">
        <v>1</v>
      </c>
      <c r="Q4" s="130">
        <f t="shared" si="3"/>
        <v>7</v>
      </c>
      <c r="S4" s="140" t="s">
        <v>151</v>
      </c>
      <c r="T4" s="127">
        <v>2</v>
      </c>
      <c r="U4" s="126"/>
      <c r="V4" s="126"/>
      <c r="W4" s="126"/>
      <c r="X4" s="128">
        <f t="shared" si="4"/>
        <v>2</v>
      </c>
      <c r="Y4" s="140">
        <v>2</v>
      </c>
      <c r="Z4" s="130">
        <f t="shared" si="5"/>
        <v>1</v>
      </c>
    </row>
    <row r="5" spans="1:26" s="44" customFormat="1" ht="9" x14ac:dyDescent="0.15">
      <c r="A5" s="125" t="s">
        <v>120</v>
      </c>
      <c r="B5" s="126"/>
      <c r="C5" s="127">
        <v>0</v>
      </c>
      <c r="D5" s="126"/>
      <c r="E5" s="126"/>
      <c r="F5" s="128">
        <f t="shared" si="0"/>
        <v>0</v>
      </c>
      <c r="G5" s="140">
        <v>4</v>
      </c>
      <c r="H5" s="130">
        <f t="shared" si="1"/>
        <v>0</v>
      </c>
      <c r="J5" s="140" t="s">
        <v>130</v>
      </c>
      <c r="K5" s="127">
        <v>6</v>
      </c>
      <c r="L5" s="126"/>
      <c r="M5" s="126"/>
      <c r="N5" s="126"/>
      <c r="O5" s="128">
        <f t="shared" si="2"/>
        <v>6</v>
      </c>
      <c r="P5" s="140">
        <v>2</v>
      </c>
      <c r="Q5" s="130">
        <f t="shared" si="3"/>
        <v>3</v>
      </c>
      <c r="S5" s="140" t="s">
        <v>264</v>
      </c>
      <c r="T5" s="127">
        <v>6</v>
      </c>
      <c r="U5" s="127">
        <v>0</v>
      </c>
      <c r="V5" s="126"/>
      <c r="W5" s="126"/>
      <c r="X5" s="128">
        <f t="shared" si="4"/>
        <v>6</v>
      </c>
      <c r="Y5" s="140">
        <v>2</v>
      </c>
      <c r="Z5" s="130">
        <f t="shared" si="5"/>
        <v>3</v>
      </c>
    </row>
    <row r="6" spans="1:26" s="44" customFormat="1" ht="9" x14ac:dyDescent="0.15">
      <c r="A6" s="125" t="s">
        <v>213</v>
      </c>
      <c r="B6" s="127">
        <v>0</v>
      </c>
      <c r="C6" s="126"/>
      <c r="D6" s="126"/>
      <c r="E6" s="139"/>
      <c r="F6" s="128">
        <f t="shared" si="0"/>
        <v>0</v>
      </c>
      <c r="G6" s="140">
        <v>8</v>
      </c>
      <c r="H6" s="130">
        <f t="shared" si="1"/>
        <v>0</v>
      </c>
      <c r="J6" s="140" t="s">
        <v>430</v>
      </c>
      <c r="K6" s="127">
        <v>16</v>
      </c>
      <c r="L6" s="127">
        <v>0</v>
      </c>
      <c r="M6" s="126"/>
      <c r="N6" s="126"/>
      <c r="O6" s="128">
        <f t="shared" si="2"/>
        <v>16</v>
      </c>
      <c r="P6" s="140">
        <v>2</v>
      </c>
      <c r="Q6" s="130">
        <f t="shared" si="3"/>
        <v>8</v>
      </c>
      <c r="S6" s="140" t="s">
        <v>432</v>
      </c>
      <c r="T6" s="127">
        <v>7</v>
      </c>
      <c r="U6" s="127">
        <v>1</v>
      </c>
      <c r="V6" s="126"/>
      <c r="W6" s="126"/>
      <c r="X6" s="128">
        <f t="shared" si="4"/>
        <v>8</v>
      </c>
      <c r="Y6" s="140">
        <v>2</v>
      </c>
      <c r="Z6" s="130">
        <f t="shared" si="5"/>
        <v>4</v>
      </c>
    </row>
    <row r="7" spans="1:26" s="44" customFormat="1" ht="9" x14ac:dyDescent="0.15">
      <c r="A7" s="125" t="s">
        <v>399</v>
      </c>
      <c r="B7" s="126"/>
      <c r="C7" s="127">
        <v>21</v>
      </c>
      <c r="D7" s="127">
        <v>20</v>
      </c>
      <c r="E7" s="127">
        <v>16</v>
      </c>
      <c r="F7" s="128">
        <f t="shared" si="0"/>
        <v>57</v>
      </c>
      <c r="G7" s="140">
        <v>10</v>
      </c>
      <c r="H7" s="130">
        <f t="shared" si="1"/>
        <v>5.7</v>
      </c>
      <c r="J7" s="140" t="s">
        <v>33</v>
      </c>
      <c r="K7" s="127">
        <v>4</v>
      </c>
      <c r="L7" s="126"/>
      <c r="M7" s="126"/>
      <c r="N7" s="126"/>
      <c r="O7" s="128">
        <f t="shared" si="2"/>
        <v>4</v>
      </c>
      <c r="P7" s="140">
        <v>2</v>
      </c>
      <c r="Q7" s="130">
        <f t="shared" si="3"/>
        <v>2</v>
      </c>
      <c r="S7" s="140" t="s">
        <v>181</v>
      </c>
      <c r="T7" s="126"/>
      <c r="U7" s="127">
        <v>9</v>
      </c>
      <c r="V7" s="127">
        <v>14</v>
      </c>
      <c r="W7" s="127">
        <v>8</v>
      </c>
      <c r="X7" s="128">
        <f t="shared" si="4"/>
        <v>31</v>
      </c>
      <c r="Y7" s="140">
        <v>2</v>
      </c>
      <c r="Z7" s="130">
        <f t="shared" si="5"/>
        <v>15.5</v>
      </c>
    </row>
    <row r="8" spans="1:26" s="44" customFormat="1" ht="9" x14ac:dyDescent="0.15">
      <c r="A8" s="125" t="s">
        <v>421</v>
      </c>
      <c r="B8" s="126"/>
      <c r="C8" s="127">
        <v>3</v>
      </c>
      <c r="D8" s="127">
        <v>0</v>
      </c>
      <c r="E8" s="145">
        <v>6</v>
      </c>
      <c r="F8" s="128">
        <f t="shared" si="0"/>
        <v>9</v>
      </c>
      <c r="G8" s="140">
        <v>12</v>
      </c>
      <c r="H8" s="130">
        <f t="shared" si="1"/>
        <v>0.75</v>
      </c>
      <c r="J8" s="140" t="s">
        <v>380</v>
      </c>
      <c r="K8" s="126"/>
      <c r="L8" s="127">
        <v>9</v>
      </c>
      <c r="M8" s="127">
        <v>5</v>
      </c>
      <c r="N8" s="127">
        <v>7</v>
      </c>
      <c r="O8" s="128">
        <f t="shared" si="2"/>
        <v>21</v>
      </c>
      <c r="P8" s="140">
        <v>3</v>
      </c>
      <c r="Q8" s="130">
        <f t="shared" si="3"/>
        <v>7</v>
      </c>
      <c r="S8" s="140" t="s">
        <v>433</v>
      </c>
      <c r="T8" s="127">
        <v>3</v>
      </c>
      <c r="U8" s="127">
        <v>12</v>
      </c>
      <c r="V8" s="127">
        <v>9</v>
      </c>
      <c r="W8" s="126"/>
      <c r="X8" s="128">
        <f t="shared" si="4"/>
        <v>24</v>
      </c>
      <c r="Y8" s="140">
        <v>4</v>
      </c>
      <c r="Z8" s="130">
        <f t="shared" si="5"/>
        <v>6</v>
      </c>
    </row>
    <row r="9" spans="1:26" s="44" customFormat="1" ht="9" x14ac:dyDescent="0.15">
      <c r="A9" s="125" t="s">
        <v>321</v>
      </c>
      <c r="B9" s="126"/>
      <c r="C9" s="127">
        <v>22</v>
      </c>
      <c r="D9" s="127">
        <v>0</v>
      </c>
      <c r="E9" s="127">
        <v>6</v>
      </c>
      <c r="F9" s="128">
        <f t="shared" si="0"/>
        <v>28</v>
      </c>
      <c r="G9" s="140">
        <v>12</v>
      </c>
      <c r="H9" s="130">
        <f t="shared" si="1"/>
        <v>2.3333333333333335</v>
      </c>
      <c r="J9" s="140" t="s">
        <v>422</v>
      </c>
      <c r="K9" s="127">
        <v>0</v>
      </c>
      <c r="L9" s="126"/>
      <c r="M9" s="126"/>
      <c r="N9" s="126"/>
      <c r="O9" s="128">
        <f t="shared" si="2"/>
        <v>0</v>
      </c>
      <c r="P9" s="140">
        <v>9</v>
      </c>
      <c r="Q9" s="130">
        <f t="shared" si="3"/>
        <v>0</v>
      </c>
      <c r="S9" s="140" t="s">
        <v>426</v>
      </c>
      <c r="T9" s="127">
        <v>0</v>
      </c>
      <c r="U9" s="127">
        <v>0</v>
      </c>
      <c r="V9" s="127">
        <v>1</v>
      </c>
      <c r="W9" s="126"/>
      <c r="X9" s="128">
        <f t="shared" si="4"/>
        <v>1</v>
      </c>
      <c r="Y9" s="140">
        <v>5</v>
      </c>
      <c r="Z9" s="130">
        <f t="shared" si="5"/>
        <v>0.2</v>
      </c>
    </row>
    <row r="10" spans="1:26" s="44" customFormat="1" ht="9" x14ac:dyDescent="0.15">
      <c r="A10" s="125" t="s">
        <v>103</v>
      </c>
      <c r="B10" s="126"/>
      <c r="C10" s="127">
        <v>19</v>
      </c>
      <c r="D10" s="127">
        <v>8</v>
      </c>
      <c r="E10" s="127">
        <v>16</v>
      </c>
      <c r="F10" s="128">
        <f t="shared" si="0"/>
        <v>43</v>
      </c>
      <c r="G10" s="140">
        <v>13</v>
      </c>
      <c r="H10" s="130">
        <f t="shared" si="1"/>
        <v>3.3076923076923075</v>
      </c>
      <c r="J10" s="140" t="s">
        <v>423</v>
      </c>
      <c r="K10" s="127">
        <v>4</v>
      </c>
      <c r="L10" s="126"/>
      <c r="M10" s="126"/>
      <c r="N10" s="126"/>
      <c r="O10" s="128">
        <f t="shared" si="2"/>
        <v>4</v>
      </c>
      <c r="P10" s="140">
        <v>10</v>
      </c>
      <c r="Q10" s="130">
        <f t="shared" si="3"/>
        <v>0.4</v>
      </c>
      <c r="S10" s="140" t="s">
        <v>419</v>
      </c>
      <c r="T10" s="127">
        <v>16</v>
      </c>
      <c r="U10" s="127">
        <v>18</v>
      </c>
      <c r="V10" s="126"/>
      <c r="W10" s="126"/>
      <c r="X10" s="128">
        <f t="shared" si="4"/>
        <v>34</v>
      </c>
      <c r="Y10" s="140">
        <v>8</v>
      </c>
      <c r="Z10" s="130">
        <f t="shared" si="5"/>
        <v>4.25</v>
      </c>
    </row>
    <row r="11" spans="1:26" s="44" customFormat="1" ht="9" x14ac:dyDescent="0.15">
      <c r="A11" s="125" t="s">
        <v>371</v>
      </c>
      <c r="B11" s="127">
        <v>7</v>
      </c>
      <c r="C11" s="126"/>
      <c r="D11" s="126"/>
      <c r="E11" s="126"/>
      <c r="F11" s="128">
        <f t="shared" si="0"/>
        <v>7</v>
      </c>
      <c r="G11" s="140">
        <v>18</v>
      </c>
      <c r="H11" s="130">
        <f t="shared" si="1"/>
        <v>0.3888888888888889</v>
      </c>
      <c r="J11" s="140" t="s">
        <v>359</v>
      </c>
      <c r="K11" s="126"/>
      <c r="L11" s="127">
        <v>17</v>
      </c>
      <c r="M11" s="127">
        <v>4</v>
      </c>
      <c r="N11" s="126"/>
      <c r="O11" s="128">
        <f t="shared" si="2"/>
        <v>21</v>
      </c>
      <c r="P11" s="140">
        <v>13</v>
      </c>
      <c r="Q11" s="130">
        <f t="shared" si="3"/>
        <v>1.6153846153846154</v>
      </c>
      <c r="S11" s="140" t="s">
        <v>365</v>
      </c>
      <c r="T11" s="127">
        <v>1</v>
      </c>
      <c r="U11" s="126"/>
      <c r="V11" s="126"/>
      <c r="W11" s="126"/>
      <c r="X11" s="128">
        <f t="shared" si="4"/>
        <v>1</v>
      </c>
      <c r="Y11" s="140">
        <v>12</v>
      </c>
      <c r="Z11" s="130">
        <f t="shared" si="5"/>
        <v>8.3333333333333329E-2</v>
      </c>
    </row>
    <row r="12" spans="1:26" s="44" customFormat="1" ht="9" x14ac:dyDescent="0.15">
      <c r="A12" s="125"/>
      <c r="B12" s="126"/>
      <c r="C12" s="126"/>
      <c r="D12" s="126"/>
      <c r="E12" s="126"/>
      <c r="F12" s="128">
        <f t="shared" si="0"/>
        <v>0</v>
      </c>
      <c r="G12" s="140"/>
      <c r="H12" s="130"/>
      <c r="J12" s="140" t="s">
        <v>427</v>
      </c>
      <c r="K12" s="126"/>
      <c r="L12" s="127">
        <v>0</v>
      </c>
      <c r="M12" s="127">
        <v>0</v>
      </c>
      <c r="N12" s="127">
        <v>0</v>
      </c>
      <c r="O12" s="128">
        <f t="shared" si="2"/>
        <v>0</v>
      </c>
      <c r="P12" s="140">
        <v>14</v>
      </c>
      <c r="Q12" s="130">
        <f t="shared" si="3"/>
        <v>0</v>
      </c>
      <c r="S12" s="140" t="s">
        <v>424</v>
      </c>
      <c r="T12" s="127">
        <v>13</v>
      </c>
      <c r="U12" s="127">
        <v>10</v>
      </c>
      <c r="V12" s="127">
        <v>7</v>
      </c>
      <c r="W12" s="126"/>
      <c r="X12" s="128">
        <f t="shared" si="4"/>
        <v>30</v>
      </c>
      <c r="Y12" s="140">
        <v>17</v>
      </c>
      <c r="Z12" s="130">
        <f t="shared" si="5"/>
        <v>1.7647058823529411</v>
      </c>
    </row>
    <row r="13" spans="1:26" s="44" customFormat="1" ht="9" x14ac:dyDescent="0.15">
      <c r="A13" s="125"/>
      <c r="B13" s="126"/>
      <c r="C13" s="126"/>
      <c r="D13" s="126"/>
      <c r="E13" s="126"/>
      <c r="F13" s="128">
        <f t="shared" si="0"/>
        <v>0</v>
      </c>
      <c r="G13" s="140"/>
      <c r="H13" s="130"/>
      <c r="J13" s="140" t="s">
        <v>349</v>
      </c>
      <c r="K13" s="126"/>
      <c r="L13" s="127">
        <v>0</v>
      </c>
      <c r="M13" s="127">
        <v>15</v>
      </c>
      <c r="N13" s="127">
        <v>3</v>
      </c>
      <c r="O13" s="128">
        <f t="shared" si="2"/>
        <v>18</v>
      </c>
      <c r="P13" s="140">
        <v>17</v>
      </c>
      <c r="Q13" s="130">
        <f t="shared" si="3"/>
        <v>1.0588235294117647</v>
      </c>
      <c r="S13" s="140" t="s">
        <v>374</v>
      </c>
      <c r="T13" s="127">
        <v>1</v>
      </c>
      <c r="U13" s="126"/>
      <c r="V13" s="126"/>
      <c r="W13" s="126"/>
      <c r="X13" s="128">
        <f t="shared" si="4"/>
        <v>1</v>
      </c>
      <c r="Y13" s="140">
        <v>21</v>
      </c>
      <c r="Z13" s="130">
        <f t="shared" si="5"/>
        <v>4.7619047619047616E-2</v>
      </c>
    </row>
    <row r="14" spans="1:26" s="44" customFormat="1" ht="9" x14ac:dyDescent="0.15">
      <c r="B14" s="46"/>
      <c r="C14" s="46"/>
      <c r="D14" s="46"/>
      <c r="E14" s="46"/>
      <c r="F14" s="47"/>
      <c r="G14" s="132"/>
      <c r="H14" s="110"/>
      <c r="K14" s="46"/>
      <c r="L14" s="46"/>
      <c r="M14" s="46"/>
      <c r="N14" s="46"/>
      <c r="O14" s="47"/>
      <c r="P14" s="132"/>
      <c r="Q14" s="110"/>
      <c r="T14" s="46"/>
      <c r="U14" s="46"/>
      <c r="V14" s="46"/>
      <c r="W14" s="46"/>
      <c r="X14" s="47"/>
      <c r="Y14" s="132"/>
      <c r="Z14" s="110"/>
    </row>
    <row r="15" spans="1:26" s="44" customFormat="1" ht="9" x14ac:dyDescent="0.15">
      <c r="B15" s="47">
        <f>SUM(B2:B13)</f>
        <v>25</v>
      </c>
      <c r="C15" s="47">
        <f>SUM(C2:C13)</f>
        <v>71</v>
      </c>
      <c r="D15" s="47">
        <f>SUM(D2:D13)</f>
        <v>28</v>
      </c>
      <c r="E15" s="47">
        <f>SUM(E2:E13)</f>
        <v>44</v>
      </c>
      <c r="F15" s="51">
        <f>SUM(F2:F14)</f>
        <v>168</v>
      </c>
      <c r="G15" s="141">
        <f>SUM(G2:G14)</f>
        <v>80</v>
      </c>
      <c r="H15" s="110"/>
      <c r="K15" s="47">
        <f t="shared" ref="K15:P15" si="6">SUM(K2:K14)</f>
        <v>39</v>
      </c>
      <c r="L15" s="47">
        <f t="shared" si="6"/>
        <v>30</v>
      </c>
      <c r="M15" s="47">
        <f t="shared" si="6"/>
        <v>26</v>
      </c>
      <c r="N15" s="47">
        <f t="shared" si="6"/>
        <v>10</v>
      </c>
      <c r="O15" s="51">
        <f t="shared" si="6"/>
        <v>105</v>
      </c>
      <c r="P15" s="141">
        <f t="shared" si="6"/>
        <v>75</v>
      </c>
      <c r="Q15" s="110"/>
      <c r="T15" s="47">
        <f t="shared" ref="T15:Y15" si="7">SUM(T2:T14)</f>
        <v>55</v>
      </c>
      <c r="U15" s="47">
        <f t="shared" si="7"/>
        <v>59</v>
      </c>
      <c r="V15" s="47">
        <f t="shared" si="7"/>
        <v>31</v>
      </c>
      <c r="W15" s="47">
        <f t="shared" si="7"/>
        <v>8</v>
      </c>
      <c r="X15" s="51">
        <f t="shared" si="7"/>
        <v>153</v>
      </c>
      <c r="Y15" s="141">
        <f t="shared" si="7"/>
        <v>78</v>
      </c>
      <c r="Z15" s="110"/>
    </row>
    <row r="16" spans="1:26" s="44" customFormat="1" ht="9" x14ac:dyDescent="0.15">
      <c r="B16" s="46"/>
      <c r="C16" s="46"/>
      <c r="D16" s="46"/>
      <c r="E16" s="46"/>
      <c r="F16" s="46"/>
      <c r="G16" s="111"/>
      <c r="H16" s="110"/>
      <c r="K16" s="46"/>
      <c r="L16" s="46"/>
      <c r="M16" s="46"/>
      <c r="N16" s="46"/>
      <c r="O16" s="46"/>
      <c r="P16" s="111"/>
      <c r="Q16" s="110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B17" s="46"/>
      <c r="C17" s="46"/>
      <c r="D17" s="46"/>
      <c r="E17" s="46"/>
      <c r="F17" s="46"/>
      <c r="G17" s="111"/>
      <c r="H17" s="110"/>
      <c r="K17" s="46"/>
      <c r="L17" s="46"/>
      <c r="M17" s="46"/>
      <c r="N17" s="46"/>
      <c r="O17" s="46"/>
      <c r="P17" s="111"/>
      <c r="Q17" s="110"/>
      <c r="R17" s="53"/>
      <c r="T17" s="46"/>
      <c r="U17" s="46"/>
      <c r="V17" s="46"/>
      <c r="W17" s="46"/>
      <c r="X17" s="46"/>
      <c r="Y17" s="111"/>
      <c r="Z17" s="110"/>
    </row>
    <row r="18" spans="1:26" s="44" customFormat="1" ht="9" x14ac:dyDescent="0.15">
      <c r="A18" s="138" t="s">
        <v>38</v>
      </c>
      <c r="B18" s="46">
        <v>1</v>
      </c>
      <c r="C18" s="46">
        <v>2</v>
      </c>
      <c r="D18" s="46">
        <v>3</v>
      </c>
      <c r="E18" s="46">
        <v>4</v>
      </c>
      <c r="F18" s="46" t="s">
        <v>26</v>
      </c>
      <c r="G18" s="112" t="s">
        <v>73</v>
      </c>
      <c r="H18" s="113" t="s">
        <v>164</v>
      </c>
      <c r="J18" s="138" t="s">
        <v>250</v>
      </c>
      <c r="K18" s="46">
        <v>1</v>
      </c>
      <c r="L18" s="46">
        <v>2</v>
      </c>
      <c r="M18" s="46">
        <v>3</v>
      </c>
      <c r="N18" s="46">
        <v>4</v>
      </c>
      <c r="O18" s="46" t="s">
        <v>26</v>
      </c>
      <c r="P18" s="112" t="s">
        <v>73</v>
      </c>
      <c r="Q18" s="113" t="s">
        <v>164</v>
      </c>
      <c r="R18" s="53"/>
      <c r="S18" s="138" t="s">
        <v>52</v>
      </c>
      <c r="T18" s="46">
        <v>1</v>
      </c>
      <c r="U18" s="46">
        <v>2</v>
      </c>
      <c r="V18" s="46">
        <v>3</v>
      </c>
      <c r="W18" s="46">
        <v>4</v>
      </c>
      <c r="X18" s="46" t="s">
        <v>26</v>
      </c>
      <c r="Y18" s="112" t="s">
        <v>73</v>
      </c>
      <c r="Z18" s="113" t="s">
        <v>164</v>
      </c>
    </row>
    <row r="19" spans="1:26" s="44" customFormat="1" ht="9" x14ac:dyDescent="0.15">
      <c r="A19" s="140" t="s">
        <v>179</v>
      </c>
      <c r="B19" s="126"/>
      <c r="C19" s="127">
        <v>0</v>
      </c>
      <c r="D19" s="127">
        <v>1</v>
      </c>
      <c r="E19" s="126"/>
      <c r="F19" s="128">
        <f t="shared" ref="F19:F30" si="8">SUM(B19:E19)</f>
        <v>1</v>
      </c>
      <c r="G19" s="140">
        <v>1</v>
      </c>
      <c r="H19" s="134">
        <f t="shared" ref="H19:H30" si="9">F19/G19</f>
        <v>1</v>
      </c>
      <c r="J19" s="140" t="s">
        <v>395</v>
      </c>
      <c r="K19" s="126"/>
      <c r="L19" s="127">
        <v>2</v>
      </c>
      <c r="M19" s="127">
        <v>9</v>
      </c>
      <c r="N19" s="127">
        <v>2</v>
      </c>
      <c r="O19" s="128">
        <f t="shared" ref="O19:O30" si="10">SUM(K19:N19)</f>
        <v>13</v>
      </c>
      <c r="P19" s="140">
        <v>1</v>
      </c>
      <c r="Q19" s="135">
        <f t="shared" ref="Q19:Q28" si="11">O19/P19</f>
        <v>13</v>
      </c>
      <c r="R19" s="53"/>
      <c r="S19" s="140" t="s">
        <v>416</v>
      </c>
      <c r="T19" s="127">
        <v>1</v>
      </c>
      <c r="U19" s="126"/>
      <c r="V19" s="126"/>
      <c r="W19" s="126"/>
      <c r="X19" s="128">
        <f t="shared" ref="X19:X30" si="12">SUM(T19:W19)</f>
        <v>1</v>
      </c>
      <c r="Y19" s="140">
        <v>1</v>
      </c>
      <c r="Z19" s="135">
        <f t="shared" ref="Z19:Z30" si="13">X19/Y19</f>
        <v>1</v>
      </c>
    </row>
    <row r="20" spans="1:26" s="44" customFormat="1" ht="9" x14ac:dyDescent="0.15">
      <c r="A20" s="140" t="s">
        <v>441</v>
      </c>
      <c r="B20" s="127">
        <v>2</v>
      </c>
      <c r="C20" s="127">
        <v>4</v>
      </c>
      <c r="D20" s="127">
        <v>6</v>
      </c>
      <c r="E20" s="126"/>
      <c r="F20" s="128">
        <f t="shared" si="8"/>
        <v>12</v>
      </c>
      <c r="G20" s="140">
        <v>1</v>
      </c>
      <c r="H20" s="134">
        <f t="shared" si="9"/>
        <v>12</v>
      </c>
      <c r="J20" s="140" t="s">
        <v>1</v>
      </c>
      <c r="K20" s="127">
        <v>3</v>
      </c>
      <c r="L20" s="126"/>
      <c r="M20" s="126"/>
      <c r="N20" s="126"/>
      <c r="O20" s="128">
        <f t="shared" si="10"/>
        <v>3</v>
      </c>
      <c r="P20" s="140">
        <v>3</v>
      </c>
      <c r="Q20" s="135">
        <f t="shared" si="11"/>
        <v>1</v>
      </c>
      <c r="R20" s="53"/>
      <c r="S20" s="140" t="s">
        <v>437</v>
      </c>
      <c r="T20" s="126"/>
      <c r="U20" s="127">
        <v>0</v>
      </c>
      <c r="V20" s="127">
        <v>0</v>
      </c>
      <c r="W20" s="145">
        <v>0</v>
      </c>
      <c r="X20" s="128">
        <f t="shared" si="12"/>
        <v>0</v>
      </c>
      <c r="Y20" s="140">
        <v>1</v>
      </c>
      <c r="Z20" s="135">
        <f t="shared" si="13"/>
        <v>0</v>
      </c>
    </row>
    <row r="21" spans="1:26" s="44" customFormat="1" ht="9" x14ac:dyDescent="0.15">
      <c r="A21" s="140" t="s">
        <v>308</v>
      </c>
      <c r="B21" s="127">
        <v>0</v>
      </c>
      <c r="C21" s="126"/>
      <c r="D21" s="126"/>
      <c r="E21" s="126"/>
      <c r="F21" s="128">
        <f t="shared" si="8"/>
        <v>0</v>
      </c>
      <c r="G21" s="140">
        <v>1</v>
      </c>
      <c r="H21" s="134">
        <f t="shared" si="9"/>
        <v>0</v>
      </c>
      <c r="J21" s="140" t="s">
        <v>316</v>
      </c>
      <c r="K21" s="127">
        <v>6</v>
      </c>
      <c r="L21" s="127">
        <v>5</v>
      </c>
      <c r="M21" s="126"/>
      <c r="N21" s="126"/>
      <c r="O21" s="128">
        <f t="shared" si="10"/>
        <v>11</v>
      </c>
      <c r="P21" s="140">
        <v>4</v>
      </c>
      <c r="Q21" s="135">
        <f t="shared" si="11"/>
        <v>2.75</v>
      </c>
      <c r="R21" s="53"/>
      <c r="S21" s="140" t="s">
        <v>447</v>
      </c>
      <c r="T21" s="126"/>
      <c r="U21" s="127">
        <v>15</v>
      </c>
      <c r="V21" s="127">
        <v>0</v>
      </c>
      <c r="W21" s="127">
        <v>0</v>
      </c>
      <c r="X21" s="128">
        <f t="shared" si="12"/>
        <v>15</v>
      </c>
      <c r="Y21" s="140">
        <v>1</v>
      </c>
      <c r="Z21" s="135">
        <f t="shared" si="13"/>
        <v>15</v>
      </c>
    </row>
    <row r="22" spans="1:26" s="44" customFormat="1" ht="9" x14ac:dyDescent="0.15">
      <c r="A22" s="140" t="s">
        <v>320</v>
      </c>
      <c r="B22" s="127">
        <v>1</v>
      </c>
      <c r="C22" s="127">
        <v>10</v>
      </c>
      <c r="D22" s="126"/>
      <c r="E22" s="126"/>
      <c r="F22" s="128">
        <f t="shared" si="8"/>
        <v>11</v>
      </c>
      <c r="G22" s="140">
        <v>3</v>
      </c>
      <c r="H22" s="134">
        <f t="shared" si="9"/>
        <v>3.6666666666666665</v>
      </c>
      <c r="J22" s="140" t="s">
        <v>346</v>
      </c>
      <c r="K22" s="127">
        <v>0</v>
      </c>
      <c r="L22" s="126"/>
      <c r="M22" s="126"/>
      <c r="N22" s="126"/>
      <c r="O22" s="128">
        <f t="shared" si="10"/>
        <v>0</v>
      </c>
      <c r="P22" s="140">
        <v>6</v>
      </c>
      <c r="Q22" s="135">
        <f t="shared" si="11"/>
        <v>0</v>
      </c>
      <c r="S22" s="140" t="s">
        <v>438</v>
      </c>
      <c r="T22" s="126"/>
      <c r="U22" s="127">
        <v>0</v>
      </c>
      <c r="V22" s="127">
        <v>2</v>
      </c>
      <c r="W22" s="127">
        <v>2</v>
      </c>
      <c r="X22" s="128">
        <f t="shared" si="12"/>
        <v>4</v>
      </c>
      <c r="Y22" s="140">
        <v>2</v>
      </c>
      <c r="Z22" s="135">
        <f t="shared" si="13"/>
        <v>2</v>
      </c>
    </row>
    <row r="23" spans="1:26" s="44" customFormat="1" ht="9" x14ac:dyDescent="0.15">
      <c r="A23" s="140" t="s">
        <v>221</v>
      </c>
      <c r="B23" s="126"/>
      <c r="C23" s="127">
        <v>4</v>
      </c>
      <c r="D23" s="127">
        <v>4</v>
      </c>
      <c r="E23" s="127">
        <v>3</v>
      </c>
      <c r="F23" s="128">
        <f t="shared" si="8"/>
        <v>11</v>
      </c>
      <c r="G23" s="140">
        <v>3</v>
      </c>
      <c r="H23" s="134">
        <f t="shared" si="9"/>
        <v>3.6666666666666665</v>
      </c>
      <c r="J23" s="140" t="s">
        <v>317</v>
      </c>
      <c r="K23" s="127">
        <v>2</v>
      </c>
      <c r="L23" s="126"/>
      <c r="M23" s="126"/>
      <c r="N23" s="139"/>
      <c r="O23" s="128">
        <f t="shared" si="10"/>
        <v>2</v>
      </c>
      <c r="P23" s="140">
        <v>8</v>
      </c>
      <c r="Q23" s="135">
        <f t="shared" si="11"/>
        <v>0.25</v>
      </c>
      <c r="S23" s="140" t="s">
        <v>444</v>
      </c>
      <c r="T23" s="127">
        <v>0</v>
      </c>
      <c r="U23" s="126"/>
      <c r="V23" s="126"/>
      <c r="W23" s="126"/>
      <c r="X23" s="128">
        <f t="shared" si="12"/>
        <v>0</v>
      </c>
      <c r="Y23" s="140">
        <v>2</v>
      </c>
      <c r="Z23" s="135">
        <f t="shared" si="13"/>
        <v>0</v>
      </c>
    </row>
    <row r="24" spans="1:26" s="44" customFormat="1" ht="9" x14ac:dyDescent="0.15">
      <c r="A24" s="140" t="s">
        <v>43</v>
      </c>
      <c r="B24" s="127">
        <v>1</v>
      </c>
      <c r="C24" s="126"/>
      <c r="D24" s="126"/>
      <c r="E24" s="126"/>
      <c r="F24" s="128">
        <f t="shared" si="8"/>
        <v>1</v>
      </c>
      <c r="G24" s="140">
        <v>4</v>
      </c>
      <c r="H24" s="134">
        <f t="shared" si="9"/>
        <v>0.25</v>
      </c>
      <c r="J24" s="140" t="s">
        <v>434</v>
      </c>
      <c r="K24" s="127">
        <v>12</v>
      </c>
      <c r="L24" s="126"/>
      <c r="M24" s="126"/>
      <c r="N24" s="126"/>
      <c r="O24" s="128">
        <f t="shared" si="10"/>
        <v>12</v>
      </c>
      <c r="P24" s="140">
        <v>9</v>
      </c>
      <c r="Q24" s="135">
        <f t="shared" si="11"/>
        <v>1.3333333333333333</v>
      </c>
      <c r="S24" s="140" t="s">
        <v>445</v>
      </c>
      <c r="T24" s="127">
        <v>11</v>
      </c>
      <c r="U24" s="127">
        <v>1</v>
      </c>
      <c r="V24" s="126"/>
      <c r="W24" s="126"/>
      <c r="X24" s="128">
        <f t="shared" si="12"/>
        <v>12</v>
      </c>
      <c r="Y24" s="140">
        <v>3</v>
      </c>
      <c r="Z24" s="135">
        <f t="shared" si="13"/>
        <v>4</v>
      </c>
    </row>
    <row r="25" spans="1:26" s="44" customFormat="1" ht="9" x14ac:dyDescent="0.15">
      <c r="A25" s="140" t="s">
        <v>435</v>
      </c>
      <c r="B25" s="127">
        <v>2</v>
      </c>
      <c r="C25" s="126"/>
      <c r="D25" s="126"/>
      <c r="E25" s="126"/>
      <c r="F25" s="128">
        <f t="shared" si="8"/>
        <v>2</v>
      </c>
      <c r="G25" s="140">
        <v>5</v>
      </c>
      <c r="H25" s="134">
        <f t="shared" si="9"/>
        <v>0.4</v>
      </c>
      <c r="J25" s="140" t="s">
        <v>254</v>
      </c>
      <c r="K25" s="127">
        <v>6</v>
      </c>
      <c r="L25" s="127">
        <v>12</v>
      </c>
      <c r="M25" s="126"/>
      <c r="N25" s="126"/>
      <c r="O25" s="128">
        <f t="shared" si="10"/>
        <v>18</v>
      </c>
      <c r="P25" s="140">
        <v>11</v>
      </c>
      <c r="Q25" s="135">
        <f t="shared" si="11"/>
        <v>1.6363636363636365</v>
      </c>
      <c r="S25" s="140" t="s">
        <v>442</v>
      </c>
      <c r="T25" s="127">
        <v>3</v>
      </c>
      <c r="U25" s="126"/>
      <c r="V25" s="126"/>
      <c r="W25" s="126"/>
      <c r="X25" s="128">
        <f t="shared" si="12"/>
        <v>3</v>
      </c>
      <c r="Y25" s="140">
        <v>4</v>
      </c>
      <c r="Z25" s="135">
        <f t="shared" si="13"/>
        <v>0.75</v>
      </c>
    </row>
    <row r="26" spans="1:26" s="44" customFormat="1" ht="9" x14ac:dyDescent="0.15">
      <c r="A26" s="140" t="s">
        <v>234</v>
      </c>
      <c r="B26" s="127">
        <v>8</v>
      </c>
      <c r="C26" s="127">
        <v>8</v>
      </c>
      <c r="D26" s="126"/>
      <c r="E26" s="126"/>
      <c r="F26" s="128">
        <f t="shared" si="8"/>
        <v>16</v>
      </c>
      <c r="G26" s="140">
        <v>5</v>
      </c>
      <c r="H26" s="134">
        <f t="shared" si="9"/>
        <v>3.2</v>
      </c>
      <c r="J26" s="140" t="s">
        <v>439</v>
      </c>
      <c r="K26" s="126"/>
      <c r="L26" s="127">
        <v>0</v>
      </c>
      <c r="M26" s="126"/>
      <c r="N26" s="126"/>
      <c r="O26" s="128">
        <f t="shared" si="10"/>
        <v>0</v>
      </c>
      <c r="P26" s="140">
        <v>11</v>
      </c>
      <c r="Q26" s="135">
        <f t="shared" si="11"/>
        <v>0</v>
      </c>
      <c r="S26" s="140" t="s">
        <v>440</v>
      </c>
      <c r="T26" s="127">
        <v>0</v>
      </c>
      <c r="U26" s="127">
        <v>6</v>
      </c>
      <c r="V26" s="127">
        <v>0</v>
      </c>
      <c r="W26" s="126"/>
      <c r="X26" s="128">
        <f t="shared" si="12"/>
        <v>6</v>
      </c>
      <c r="Y26" s="140">
        <v>7</v>
      </c>
      <c r="Z26" s="135">
        <f t="shared" si="13"/>
        <v>0.8571428571428571</v>
      </c>
    </row>
    <row r="27" spans="1:26" s="44" customFormat="1" ht="9" x14ac:dyDescent="0.15">
      <c r="A27" s="140" t="s">
        <v>436</v>
      </c>
      <c r="B27" s="126"/>
      <c r="C27" s="127">
        <v>4</v>
      </c>
      <c r="D27" s="126"/>
      <c r="E27" s="126"/>
      <c r="F27" s="128">
        <f t="shared" si="8"/>
        <v>4</v>
      </c>
      <c r="G27" s="140">
        <v>8</v>
      </c>
      <c r="H27" s="134">
        <f t="shared" si="9"/>
        <v>0.5</v>
      </c>
      <c r="J27" s="140" t="s">
        <v>327</v>
      </c>
      <c r="K27" s="127">
        <v>2</v>
      </c>
      <c r="L27" s="127">
        <v>3</v>
      </c>
      <c r="M27" s="126"/>
      <c r="N27" s="126"/>
      <c r="O27" s="128">
        <f t="shared" si="10"/>
        <v>5</v>
      </c>
      <c r="P27" s="140">
        <v>12</v>
      </c>
      <c r="Q27" s="135">
        <f t="shared" si="11"/>
        <v>0.41666666666666669</v>
      </c>
      <c r="S27" s="140" t="s">
        <v>157</v>
      </c>
      <c r="T27" s="126"/>
      <c r="U27" s="127">
        <v>9</v>
      </c>
      <c r="V27" s="127">
        <v>11</v>
      </c>
      <c r="W27" s="126"/>
      <c r="X27" s="128">
        <f t="shared" si="12"/>
        <v>20</v>
      </c>
      <c r="Y27" s="140">
        <v>7</v>
      </c>
      <c r="Z27" s="135">
        <f t="shared" si="13"/>
        <v>2.8571428571428572</v>
      </c>
    </row>
    <row r="28" spans="1:26" s="44" customFormat="1" ht="9" x14ac:dyDescent="0.15">
      <c r="A28" s="140" t="s">
        <v>443</v>
      </c>
      <c r="B28" s="126"/>
      <c r="C28" s="127">
        <v>1</v>
      </c>
      <c r="D28" s="127">
        <v>32</v>
      </c>
      <c r="E28" s="127">
        <v>7</v>
      </c>
      <c r="F28" s="128">
        <f t="shared" si="8"/>
        <v>40</v>
      </c>
      <c r="G28" s="140">
        <v>10</v>
      </c>
      <c r="H28" s="134">
        <f t="shared" si="9"/>
        <v>4</v>
      </c>
      <c r="J28" s="140" t="s">
        <v>446</v>
      </c>
      <c r="K28" s="126"/>
      <c r="L28" s="127">
        <v>13</v>
      </c>
      <c r="M28" s="127">
        <v>14</v>
      </c>
      <c r="N28" s="126"/>
      <c r="O28" s="128">
        <f t="shared" si="10"/>
        <v>27</v>
      </c>
      <c r="P28" s="140">
        <v>15</v>
      </c>
      <c r="Q28" s="135">
        <f t="shared" si="11"/>
        <v>1.8</v>
      </c>
      <c r="S28" s="140" t="s">
        <v>267</v>
      </c>
      <c r="T28" s="126"/>
      <c r="U28" s="127">
        <v>6</v>
      </c>
      <c r="V28" s="126"/>
      <c r="W28" s="126"/>
      <c r="X28" s="128">
        <f t="shared" si="12"/>
        <v>6</v>
      </c>
      <c r="Y28" s="140">
        <v>8</v>
      </c>
      <c r="Z28" s="135">
        <f t="shared" si="13"/>
        <v>0.75</v>
      </c>
    </row>
    <row r="29" spans="1:26" s="44" customFormat="1" ht="9" x14ac:dyDescent="0.15">
      <c r="A29" s="140" t="s">
        <v>392</v>
      </c>
      <c r="B29" s="126"/>
      <c r="C29" s="127">
        <v>0</v>
      </c>
      <c r="D29" s="126"/>
      <c r="E29" s="126"/>
      <c r="F29" s="128">
        <f t="shared" si="8"/>
        <v>0</v>
      </c>
      <c r="G29" s="140">
        <v>12</v>
      </c>
      <c r="H29" s="134">
        <f t="shared" si="9"/>
        <v>0</v>
      </c>
      <c r="J29" s="140"/>
      <c r="K29" s="126"/>
      <c r="L29" s="126"/>
      <c r="M29" s="126"/>
      <c r="N29" s="126"/>
      <c r="O29" s="128">
        <f t="shared" si="10"/>
        <v>0</v>
      </c>
      <c r="P29" s="140"/>
      <c r="Q29" s="135"/>
      <c r="S29" s="140" t="s">
        <v>379</v>
      </c>
      <c r="T29" s="127">
        <v>8</v>
      </c>
      <c r="U29" s="126"/>
      <c r="V29" s="126"/>
      <c r="W29" s="139"/>
      <c r="X29" s="128">
        <f t="shared" si="12"/>
        <v>8</v>
      </c>
      <c r="Y29" s="140">
        <v>12</v>
      </c>
      <c r="Z29" s="135">
        <f t="shared" si="13"/>
        <v>0.66666666666666663</v>
      </c>
    </row>
    <row r="30" spans="1:26" s="44" customFormat="1" ht="9" x14ac:dyDescent="0.15">
      <c r="A30" s="140" t="s">
        <v>138</v>
      </c>
      <c r="B30" s="127">
        <v>6</v>
      </c>
      <c r="C30" s="126"/>
      <c r="D30" s="126"/>
      <c r="E30" s="126"/>
      <c r="F30" s="128">
        <f t="shared" si="8"/>
        <v>6</v>
      </c>
      <c r="G30" s="140">
        <v>27</v>
      </c>
      <c r="H30" s="134">
        <f t="shared" si="9"/>
        <v>0.22222222222222221</v>
      </c>
      <c r="J30" s="140"/>
      <c r="K30" s="126"/>
      <c r="L30" s="126"/>
      <c r="M30" s="126"/>
      <c r="N30" s="139"/>
      <c r="O30" s="128">
        <f t="shared" si="10"/>
        <v>0</v>
      </c>
      <c r="P30" s="140"/>
      <c r="Q30" s="135"/>
      <c r="S30" s="140" t="s">
        <v>420</v>
      </c>
      <c r="T30" s="126"/>
      <c r="U30" s="127">
        <v>14</v>
      </c>
      <c r="V30" s="126"/>
      <c r="W30" s="126"/>
      <c r="X30" s="128">
        <f t="shared" si="12"/>
        <v>14</v>
      </c>
      <c r="Y30" s="140">
        <v>31</v>
      </c>
      <c r="Z30" s="135">
        <f t="shared" si="13"/>
        <v>0.45161290322580644</v>
      </c>
    </row>
    <row r="31" spans="1:26" s="44" customFormat="1" ht="9" x14ac:dyDescent="0.15">
      <c r="B31" s="46"/>
      <c r="C31" s="46"/>
      <c r="D31" s="46"/>
      <c r="E31" s="46"/>
      <c r="F31" s="47"/>
      <c r="G31" s="132"/>
      <c r="H31" s="110"/>
      <c r="K31" s="46"/>
      <c r="L31" s="46"/>
      <c r="M31" s="46"/>
      <c r="N31" s="46"/>
      <c r="O31" s="47"/>
      <c r="P31" s="132"/>
      <c r="Q31" s="46"/>
      <c r="T31" s="46"/>
      <c r="U31" s="46"/>
      <c r="V31" s="46"/>
      <c r="W31" s="46"/>
      <c r="X31" s="47"/>
      <c r="Y31" s="136"/>
      <c r="Z31" s="56"/>
    </row>
    <row r="32" spans="1:26" s="44" customFormat="1" ht="9" x14ac:dyDescent="0.15">
      <c r="B32" s="47">
        <f t="shared" ref="B32:G32" si="14">SUM(B19:B31)</f>
        <v>20</v>
      </c>
      <c r="C32" s="47">
        <f t="shared" si="14"/>
        <v>31</v>
      </c>
      <c r="D32" s="47">
        <f t="shared" si="14"/>
        <v>43</v>
      </c>
      <c r="E32" s="47">
        <f t="shared" si="14"/>
        <v>10</v>
      </c>
      <c r="F32" s="51">
        <f t="shared" si="14"/>
        <v>104</v>
      </c>
      <c r="G32" s="141">
        <f t="shared" si="14"/>
        <v>80</v>
      </c>
      <c r="H32" s="110"/>
      <c r="K32" s="47">
        <f t="shared" ref="K32:P32" si="15">SUM(K19:K31)</f>
        <v>31</v>
      </c>
      <c r="L32" s="47">
        <f t="shared" si="15"/>
        <v>35</v>
      </c>
      <c r="M32" s="47">
        <f t="shared" si="15"/>
        <v>23</v>
      </c>
      <c r="N32" s="47">
        <f t="shared" si="15"/>
        <v>2</v>
      </c>
      <c r="O32" s="51">
        <f t="shared" si="15"/>
        <v>91</v>
      </c>
      <c r="P32" s="141">
        <f t="shared" si="15"/>
        <v>80</v>
      </c>
      <c r="Q32" s="54"/>
      <c r="T32" s="47">
        <f t="shared" ref="T32:Y32" si="16">SUM(T19:T31)</f>
        <v>23</v>
      </c>
      <c r="U32" s="47">
        <f t="shared" si="16"/>
        <v>51</v>
      </c>
      <c r="V32" s="47">
        <f t="shared" si="16"/>
        <v>13</v>
      </c>
      <c r="W32" s="47">
        <f t="shared" si="16"/>
        <v>2</v>
      </c>
      <c r="X32" s="51">
        <f t="shared" si="16"/>
        <v>89</v>
      </c>
      <c r="Y32" s="141">
        <f t="shared" si="16"/>
        <v>79</v>
      </c>
      <c r="Z32" s="56"/>
    </row>
    <row r="33" spans="2:26" s="44" customFormat="1" ht="9" x14ac:dyDescent="0.15">
      <c r="B33" s="46"/>
      <c r="C33" s="46"/>
      <c r="D33" s="46"/>
      <c r="E33" s="46"/>
      <c r="F33" s="46"/>
      <c r="G33" s="111"/>
      <c r="H33" s="110"/>
      <c r="K33" s="46"/>
      <c r="L33" s="46"/>
      <c r="M33" s="46"/>
      <c r="N33" s="46"/>
      <c r="O33" s="46"/>
      <c r="P33" s="111"/>
      <c r="Q33" s="54"/>
      <c r="Y33" s="101"/>
      <c r="Z33" s="56"/>
    </row>
    <row r="34" spans="2:26" s="44" customFormat="1" ht="9" x14ac:dyDescent="0.15">
      <c r="B34" s="46"/>
      <c r="C34" s="46"/>
      <c r="D34" s="46"/>
      <c r="E34" s="46"/>
      <c r="F34" s="46"/>
      <c r="G34" s="111"/>
      <c r="H34" s="110"/>
      <c r="K34" s="46"/>
      <c r="L34" s="46"/>
      <c r="M34" s="46"/>
      <c r="N34" s="46"/>
      <c r="O34" s="46"/>
      <c r="P34" s="111"/>
      <c r="Q34" s="54"/>
      <c r="Y34" s="101"/>
      <c r="Z34" s="56"/>
    </row>
    <row r="35" spans="2:26" s="44" customFormat="1" ht="9" x14ac:dyDescent="0.15">
      <c r="B35" s="46"/>
      <c r="C35" s="46"/>
      <c r="D35" s="46"/>
      <c r="E35" s="46"/>
      <c r="F35" s="46"/>
      <c r="G35" s="111"/>
      <c r="H35" s="110"/>
      <c r="K35" s="46"/>
      <c r="L35" s="46"/>
      <c r="M35" s="46"/>
      <c r="N35" s="46"/>
      <c r="O35" s="46"/>
      <c r="P35" s="111"/>
      <c r="Q35" s="54"/>
      <c r="S35" s="105"/>
      <c r="Y35" s="101"/>
      <c r="Z35" s="105"/>
    </row>
    <row r="36" spans="2:26" s="44" customFormat="1" ht="9" x14ac:dyDescent="0.15">
      <c r="B36" s="46"/>
      <c r="C36" s="46"/>
      <c r="D36" s="46"/>
      <c r="E36" s="46"/>
      <c r="F36" s="46"/>
      <c r="G36" s="111"/>
      <c r="H36" s="110"/>
      <c r="J36" s="44" t="s">
        <v>0</v>
      </c>
      <c r="K36" s="47">
        <f>B15</f>
        <v>25</v>
      </c>
      <c r="L36" s="47">
        <f>C15</f>
        <v>71</v>
      </c>
      <c r="M36" s="47">
        <f>D15</f>
        <v>28</v>
      </c>
      <c r="N36" s="47">
        <f>E15</f>
        <v>44</v>
      </c>
      <c r="O36" s="46"/>
      <c r="P36" s="114">
        <f>SUM(K36:O36)</f>
        <v>168</v>
      </c>
      <c r="Q36" s="95" t="s">
        <v>65</v>
      </c>
      <c r="R36" s="58" t="s">
        <v>65</v>
      </c>
      <c r="S36" s="137">
        <v>90</v>
      </c>
      <c r="Y36" s="101"/>
      <c r="Z36" s="105"/>
    </row>
    <row r="37" spans="2:26" s="44" customFormat="1" ht="9" x14ac:dyDescent="0.15">
      <c r="B37" s="46"/>
      <c r="C37" s="46"/>
      <c r="D37" s="46"/>
      <c r="E37" s="46"/>
      <c r="F37" s="46"/>
      <c r="G37" s="111"/>
      <c r="H37" s="110"/>
      <c r="J37" s="44" t="s">
        <v>156</v>
      </c>
      <c r="K37" s="47">
        <f>K15</f>
        <v>39</v>
      </c>
      <c r="L37" s="47">
        <f>L15</f>
        <v>30</v>
      </c>
      <c r="M37" s="47">
        <f>M15</f>
        <v>26</v>
      </c>
      <c r="N37" s="47">
        <f>N15</f>
        <v>10</v>
      </c>
      <c r="O37" s="46"/>
      <c r="P37" s="114">
        <f>SUM(K37:O37)</f>
        <v>105</v>
      </c>
      <c r="Q37" s="95"/>
      <c r="R37" s="58" t="s">
        <v>66</v>
      </c>
      <c r="S37" s="137">
        <v>30</v>
      </c>
      <c r="Y37" s="101"/>
      <c r="Z37" s="105"/>
    </row>
    <row r="38" spans="2:26" s="44" customFormat="1" ht="9" x14ac:dyDescent="0.15">
      <c r="B38" s="46"/>
      <c r="C38" s="46"/>
      <c r="D38" s="46"/>
      <c r="E38" s="46"/>
      <c r="F38" s="46"/>
      <c r="G38" s="111"/>
      <c r="H38" s="110"/>
      <c r="J38" s="44" t="s">
        <v>291</v>
      </c>
      <c r="K38" s="47">
        <f>T15</f>
        <v>55</v>
      </c>
      <c r="L38" s="47">
        <f>U15</f>
        <v>59</v>
      </c>
      <c r="M38" s="47">
        <f>V15</f>
        <v>31</v>
      </c>
      <c r="N38" s="47">
        <f>W15</f>
        <v>8</v>
      </c>
      <c r="O38" s="46"/>
      <c r="P38" s="114">
        <f>SUM(K38:N38)</f>
        <v>153</v>
      </c>
      <c r="Q38" s="142" t="s">
        <v>66</v>
      </c>
      <c r="Y38" s="101"/>
      <c r="Z38" s="56"/>
    </row>
    <row r="39" spans="2:26" s="44" customFormat="1" ht="9" x14ac:dyDescent="0.15">
      <c r="B39" s="46"/>
      <c r="C39" s="46"/>
      <c r="D39" s="46"/>
      <c r="E39" s="46"/>
      <c r="F39" s="46"/>
      <c r="G39" s="111"/>
      <c r="H39" s="110"/>
      <c r="J39" s="44" t="s">
        <v>38</v>
      </c>
      <c r="K39" s="47">
        <f>B32</f>
        <v>20</v>
      </c>
      <c r="L39" s="47">
        <f>C32</f>
        <v>31</v>
      </c>
      <c r="M39" s="47">
        <f>D32</f>
        <v>43</v>
      </c>
      <c r="N39" s="47">
        <f>E32</f>
        <v>10</v>
      </c>
      <c r="O39" s="46"/>
      <c r="P39" s="114">
        <f>SUM(K39:N39)</f>
        <v>104</v>
      </c>
      <c r="Q39" s="95"/>
      <c r="R39" s="58"/>
      <c r="T39" s="60"/>
      <c r="Y39" s="101"/>
      <c r="Z39" s="105"/>
    </row>
    <row r="40" spans="2:26" s="44" customFormat="1" ht="9" x14ac:dyDescent="0.15">
      <c r="B40" s="46"/>
      <c r="C40" s="46"/>
      <c r="D40" s="46"/>
      <c r="E40" s="46"/>
      <c r="F40" s="46"/>
      <c r="G40" s="111"/>
      <c r="H40" s="110"/>
      <c r="J40" s="44" t="s">
        <v>250</v>
      </c>
      <c r="K40" s="47">
        <f>K32</f>
        <v>31</v>
      </c>
      <c r="L40" s="47">
        <f>L32</f>
        <v>35</v>
      </c>
      <c r="M40" s="47">
        <f>M32</f>
        <v>23</v>
      </c>
      <c r="N40" s="47">
        <f>N32</f>
        <v>2</v>
      </c>
      <c r="O40" s="46"/>
      <c r="P40" s="114">
        <f>SUM(K40:N40)</f>
        <v>91</v>
      </c>
      <c r="Q40" s="142"/>
      <c r="Y40" s="101"/>
      <c r="Z40" s="105"/>
    </row>
    <row r="41" spans="2:26" s="44" customFormat="1" ht="9" x14ac:dyDescent="0.15">
      <c r="B41" s="46"/>
      <c r="C41" s="46"/>
      <c r="D41" s="46"/>
      <c r="E41" s="46"/>
      <c r="F41" s="46"/>
      <c r="G41" s="111"/>
      <c r="H41" s="110"/>
      <c r="J41" s="44" t="s">
        <v>52</v>
      </c>
      <c r="K41" s="47">
        <f>T32</f>
        <v>23</v>
      </c>
      <c r="L41" s="47">
        <f>U32</f>
        <v>51</v>
      </c>
      <c r="M41" s="47">
        <f>V32</f>
        <v>13</v>
      </c>
      <c r="N41" s="47">
        <f>W32</f>
        <v>2</v>
      </c>
      <c r="O41" s="46"/>
      <c r="P41" s="114">
        <f>SUM(K41:N41)</f>
        <v>89</v>
      </c>
      <c r="Q41" s="54"/>
      <c r="Y41" s="101"/>
      <c r="Z41" s="56"/>
    </row>
    <row r="42" spans="2:26" s="44" customFormat="1" ht="9" x14ac:dyDescent="0.15">
      <c r="B42" s="46"/>
      <c r="C42" s="46"/>
      <c r="D42" s="46"/>
      <c r="E42" s="46"/>
      <c r="F42" s="46"/>
      <c r="G42" s="111"/>
      <c r="H42" s="110"/>
      <c r="K42" s="46"/>
      <c r="L42" s="46"/>
      <c r="M42" s="46"/>
      <c r="N42" s="46"/>
      <c r="O42" s="46"/>
      <c r="P42" s="111"/>
      <c r="Q42" s="54"/>
      <c r="Y42" s="101"/>
      <c r="Z42" s="56"/>
    </row>
    <row r="43" spans="2:26" s="44" customFormat="1" ht="9" x14ac:dyDescent="0.15">
      <c r="B43" s="46"/>
      <c r="C43" s="46"/>
      <c r="D43" s="46"/>
      <c r="E43" s="46"/>
      <c r="F43" s="46"/>
      <c r="G43" s="111"/>
      <c r="H43" s="110"/>
      <c r="K43" s="46"/>
      <c r="L43" s="46"/>
      <c r="M43" s="46"/>
      <c r="N43" s="46"/>
      <c r="O43" s="46"/>
      <c r="P43" s="111"/>
      <c r="Q43" s="54"/>
      <c r="Y43" s="101"/>
      <c r="Z43" s="56"/>
    </row>
    <row r="44" spans="2:26" s="44" customFormat="1" ht="9" x14ac:dyDescent="0.15">
      <c r="B44" s="46"/>
      <c r="C44" s="46"/>
      <c r="D44" s="46"/>
      <c r="E44" s="46"/>
      <c r="F44" s="46"/>
      <c r="G44" s="111"/>
      <c r="H44" s="110"/>
      <c r="K44" s="46"/>
      <c r="L44" s="46"/>
      <c r="M44" s="46"/>
      <c r="N44" s="46"/>
      <c r="O44" s="46"/>
      <c r="P44" s="111"/>
      <c r="Q44" s="54"/>
      <c r="Y44" s="101"/>
      <c r="Z44" s="56"/>
    </row>
    <row r="45" spans="2:26" s="44" customFormat="1" ht="9" x14ac:dyDescent="0.15">
      <c r="B45" s="46"/>
      <c r="C45" s="46"/>
      <c r="D45" s="46"/>
      <c r="E45" s="46"/>
      <c r="F45" s="46"/>
      <c r="G45" s="111"/>
      <c r="H45" s="110"/>
      <c r="K45" s="46"/>
      <c r="L45" s="46"/>
      <c r="M45" s="46"/>
      <c r="N45" s="46"/>
      <c r="O45" s="46"/>
      <c r="P45" s="111"/>
      <c r="Q45" s="54"/>
      <c r="Y45" s="101"/>
      <c r="Z45" s="56"/>
    </row>
    <row r="46" spans="2:26" s="44" customFormat="1" ht="9" x14ac:dyDescent="0.15">
      <c r="B46" s="46"/>
      <c r="C46" s="46"/>
      <c r="D46" s="46"/>
      <c r="E46" s="46"/>
      <c r="F46" s="46"/>
      <c r="G46" s="111"/>
      <c r="H46" s="110"/>
      <c r="K46" s="46"/>
      <c r="L46" s="46"/>
      <c r="M46" s="46"/>
      <c r="N46" s="46"/>
      <c r="O46" s="46"/>
      <c r="P46" s="111"/>
      <c r="Q46" s="54"/>
      <c r="Y46" s="101"/>
      <c r="Z46" s="56"/>
    </row>
    <row r="47" spans="2:26" s="44" customFormat="1" ht="9" x14ac:dyDescent="0.15">
      <c r="B47" s="46"/>
      <c r="C47" s="46"/>
      <c r="D47" s="46"/>
      <c r="E47" s="46"/>
      <c r="F47" s="46"/>
      <c r="G47" s="111"/>
      <c r="H47" s="110"/>
      <c r="K47" s="46"/>
      <c r="L47" s="46"/>
      <c r="M47" s="46"/>
      <c r="N47" s="46"/>
      <c r="O47" s="46"/>
      <c r="P47" s="111"/>
      <c r="Q47" s="54"/>
      <c r="Y47" s="101"/>
      <c r="Z47" s="56"/>
    </row>
    <row r="48" spans="2:26" s="44" customFormat="1" ht="9" x14ac:dyDescent="0.15">
      <c r="B48" s="46"/>
      <c r="C48" s="46"/>
      <c r="D48" s="46"/>
      <c r="E48" s="46"/>
      <c r="F48" s="46"/>
      <c r="G48" s="111"/>
      <c r="H48" s="110"/>
      <c r="K48" s="46"/>
      <c r="L48" s="46"/>
      <c r="M48" s="46"/>
      <c r="N48" s="46"/>
      <c r="O48" s="46"/>
      <c r="P48" s="111"/>
      <c r="Q48" s="54"/>
      <c r="Y48" s="101"/>
      <c r="Z48" s="56"/>
    </row>
    <row r="49" spans="1:26" s="44" customFormat="1" ht="9" x14ac:dyDescent="0.15">
      <c r="B49" s="46"/>
      <c r="C49" s="46"/>
      <c r="D49" s="46"/>
      <c r="E49" s="46"/>
      <c r="F49" s="46"/>
      <c r="G49" s="111"/>
      <c r="H49" s="110"/>
      <c r="K49" s="46"/>
      <c r="L49" s="46"/>
      <c r="M49" s="46"/>
      <c r="N49" s="46"/>
      <c r="O49" s="46"/>
      <c r="P49" s="111"/>
      <c r="Q49" s="54"/>
      <c r="Y49" s="101"/>
      <c r="Z49" s="56"/>
    </row>
    <row r="50" spans="1:26" s="44" customFormat="1" ht="9" x14ac:dyDescent="0.15">
      <c r="B50" s="46"/>
      <c r="C50" s="46"/>
      <c r="D50" s="46"/>
      <c r="E50" s="46"/>
      <c r="F50" s="46"/>
      <c r="G50" s="111"/>
      <c r="H50" s="110"/>
      <c r="K50" s="46"/>
      <c r="L50" s="46"/>
      <c r="M50" s="46"/>
      <c r="N50" s="46"/>
      <c r="O50" s="46"/>
      <c r="P50" s="111"/>
      <c r="Q50" s="54"/>
      <c r="Y50" s="101"/>
      <c r="Z50" s="56"/>
    </row>
    <row r="51" spans="1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1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1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1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1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1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1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1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1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1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1:26" s="44" customFormat="1" x14ac:dyDescent="0.25">
      <c r="A61" s="61"/>
      <c r="B61" s="62"/>
      <c r="C61" s="62"/>
      <c r="D61" s="62"/>
      <c r="E61" s="62"/>
      <c r="F61" s="62"/>
      <c r="G61" s="118"/>
      <c r="H61" s="119"/>
      <c r="I61" s="61"/>
      <c r="K61" s="46"/>
      <c r="L61" s="46"/>
      <c r="M61" s="46"/>
      <c r="N61" s="46"/>
      <c r="O61" s="46"/>
      <c r="P61" s="111"/>
      <c r="Q61" s="54"/>
      <c r="Y61" s="101"/>
      <c r="Z61" s="56"/>
    </row>
    <row r="62" spans="1:26" s="44" customFormat="1" x14ac:dyDescent="0.25">
      <c r="A62" s="61"/>
      <c r="B62" s="62"/>
      <c r="C62" s="62"/>
      <c r="D62" s="62"/>
      <c r="E62" s="62"/>
      <c r="F62" s="62"/>
      <c r="G62" s="118"/>
      <c r="H62" s="119"/>
      <c r="I62" s="61"/>
      <c r="K62" s="46"/>
      <c r="L62" s="46"/>
      <c r="M62" s="46"/>
      <c r="N62" s="46"/>
      <c r="O62" s="46"/>
      <c r="P62" s="111"/>
      <c r="Q62" s="54"/>
      <c r="Y62" s="101"/>
      <c r="Z62" s="56"/>
    </row>
    <row r="63" spans="1:26" s="44" customFormat="1" x14ac:dyDescent="0.25">
      <c r="A63" s="61"/>
      <c r="B63" s="62"/>
      <c r="C63" s="62"/>
      <c r="D63" s="62"/>
      <c r="E63" s="62"/>
      <c r="F63" s="62"/>
      <c r="G63" s="118"/>
      <c r="H63" s="119"/>
      <c r="I63" s="61"/>
      <c r="K63" s="46"/>
      <c r="L63" s="46"/>
      <c r="M63" s="46"/>
      <c r="N63" s="46"/>
      <c r="O63" s="46"/>
      <c r="P63" s="111"/>
      <c r="Q63" s="54"/>
      <c r="Y63" s="101"/>
      <c r="Z63" s="56"/>
    </row>
    <row r="64" spans="1:26" s="44" customFormat="1" x14ac:dyDescent="0.25">
      <c r="A64" s="61"/>
      <c r="B64" s="62"/>
      <c r="C64" s="62"/>
      <c r="D64" s="62"/>
      <c r="E64" s="62"/>
      <c r="F64" s="62"/>
      <c r="G64" s="118"/>
      <c r="H64" s="119"/>
      <c r="I64" s="61"/>
      <c r="K64" s="46"/>
      <c r="L64" s="46"/>
      <c r="M64" s="46"/>
      <c r="N64" s="46"/>
      <c r="O64" s="46"/>
      <c r="P64" s="111"/>
      <c r="Q64" s="54"/>
      <c r="Y64" s="101"/>
      <c r="Z64" s="56"/>
    </row>
    <row r="65" spans="1:26" s="44" customFormat="1" x14ac:dyDescent="0.25">
      <c r="A65" s="61"/>
      <c r="B65" s="62"/>
      <c r="C65" s="62"/>
      <c r="D65" s="62"/>
      <c r="E65" s="62"/>
      <c r="F65" s="62"/>
      <c r="G65" s="118"/>
      <c r="H65" s="119"/>
      <c r="I65" s="61"/>
      <c r="K65" s="46"/>
      <c r="L65" s="46"/>
      <c r="M65" s="46"/>
      <c r="N65" s="46"/>
      <c r="O65" s="46"/>
      <c r="P65" s="111"/>
      <c r="Q65" s="54"/>
      <c r="Y65" s="101"/>
      <c r="Z65" s="56"/>
    </row>
    <row r="66" spans="1:26" s="44" customFormat="1" x14ac:dyDescent="0.25">
      <c r="A66" s="61"/>
      <c r="B66" s="62"/>
      <c r="C66" s="62"/>
      <c r="D66" s="62"/>
      <c r="E66" s="62"/>
      <c r="F66" s="62"/>
      <c r="G66" s="118"/>
      <c r="H66" s="119"/>
      <c r="I66" s="61"/>
      <c r="K66" s="46"/>
      <c r="L66" s="46"/>
      <c r="M66" s="46"/>
      <c r="N66" s="46"/>
      <c r="O66" s="46"/>
      <c r="P66" s="111"/>
      <c r="Q66" s="54"/>
      <c r="Y66" s="101"/>
      <c r="Z66" s="56"/>
    </row>
    <row r="67" spans="1:26" s="44" customFormat="1" x14ac:dyDescent="0.25">
      <c r="A67" s="61"/>
      <c r="B67" s="62"/>
      <c r="C67" s="62"/>
      <c r="D67" s="62"/>
      <c r="E67" s="62"/>
      <c r="F67" s="62"/>
      <c r="G67" s="118"/>
      <c r="H67" s="119"/>
      <c r="I67" s="61"/>
      <c r="K67" s="46"/>
      <c r="L67" s="46"/>
      <c r="M67" s="46"/>
      <c r="N67" s="46"/>
      <c r="O67" s="46"/>
      <c r="P67" s="111"/>
      <c r="Q67" s="54"/>
      <c r="Y67" s="101"/>
      <c r="Z67" s="56"/>
    </row>
    <row r="68" spans="1:26" s="44" customFormat="1" x14ac:dyDescent="0.25">
      <c r="A68" s="61"/>
      <c r="B68" s="62"/>
      <c r="C68" s="62"/>
      <c r="D68" s="62"/>
      <c r="E68" s="62"/>
      <c r="F68" s="62"/>
      <c r="G68" s="118"/>
      <c r="H68" s="119"/>
      <c r="I68" s="61"/>
      <c r="K68" s="46"/>
      <c r="L68" s="46"/>
      <c r="M68" s="46"/>
      <c r="N68" s="46"/>
      <c r="O68" s="46"/>
      <c r="P68" s="111"/>
      <c r="Q68" s="54"/>
      <c r="Y68" s="101"/>
      <c r="Z68" s="56"/>
    </row>
    <row r="69" spans="1:26" s="44" customFormat="1" x14ac:dyDescent="0.25">
      <c r="A69" s="61"/>
      <c r="B69" s="62"/>
      <c r="C69" s="62"/>
      <c r="D69" s="62"/>
      <c r="E69" s="62"/>
      <c r="F69" s="62"/>
      <c r="G69" s="118"/>
      <c r="H69" s="119"/>
      <c r="I69" s="61"/>
      <c r="K69" s="46"/>
      <c r="L69" s="46"/>
      <c r="M69" s="46"/>
      <c r="N69" s="46"/>
      <c r="O69" s="46"/>
      <c r="P69" s="111"/>
      <c r="Q69" s="54"/>
      <c r="Y69" s="101"/>
      <c r="Z69" s="56"/>
    </row>
    <row r="70" spans="1:26" s="44" customFormat="1" x14ac:dyDescent="0.25">
      <c r="A70" s="61"/>
      <c r="B70" s="62"/>
      <c r="C70" s="62"/>
      <c r="D70" s="62"/>
      <c r="E70" s="62"/>
      <c r="F70" s="62"/>
      <c r="G70" s="118"/>
      <c r="H70" s="119"/>
      <c r="I70" s="61"/>
      <c r="K70" s="46"/>
      <c r="L70" s="46"/>
      <c r="M70" s="46"/>
      <c r="N70" s="46"/>
      <c r="O70" s="46"/>
      <c r="P70" s="111"/>
      <c r="Q70" s="54"/>
      <c r="Y70" s="101"/>
      <c r="Z70" s="56"/>
    </row>
    <row r="71" spans="1:26" s="44" customFormat="1" x14ac:dyDescent="0.25">
      <c r="A71" s="61"/>
      <c r="B71" s="62"/>
      <c r="C71" s="62"/>
      <c r="D71" s="62"/>
      <c r="E71" s="62"/>
      <c r="F71" s="62"/>
      <c r="G71" s="118"/>
      <c r="H71" s="119"/>
      <c r="I71" s="61"/>
      <c r="K71" s="46"/>
      <c r="L71" s="46"/>
      <c r="M71" s="46"/>
      <c r="N71" s="46"/>
      <c r="O71" s="46"/>
      <c r="P71" s="111"/>
      <c r="Q71" s="54"/>
      <c r="Y71" s="101"/>
      <c r="Z71" s="56"/>
    </row>
    <row r="72" spans="1:26" s="44" customFormat="1" x14ac:dyDescent="0.25">
      <c r="A72" s="61"/>
      <c r="B72" s="62"/>
      <c r="C72" s="62"/>
      <c r="D72" s="62"/>
      <c r="E72" s="62"/>
      <c r="F72" s="62"/>
      <c r="G72" s="118"/>
      <c r="H72" s="119"/>
      <c r="I72" s="61"/>
      <c r="K72" s="46"/>
      <c r="L72" s="46"/>
      <c r="M72" s="46"/>
      <c r="N72" s="46"/>
      <c r="O72" s="46"/>
      <c r="P72" s="111"/>
      <c r="Q72" s="54"/>
      <c r="Y72" s="101"/>
      <c r="Z72" s="56"/>
    </row>
    <row r="73" spans="1:26" s="44" customFormat="1" x14ac:dyDescent="0.25">
      <c r="A73" s="61"/>
      <c r="B73" s="62"/>
      <c r="C73" s="62"/>
      <c r="D73" s="62"/>
      <c r="E73" s="62"/>
      <c r="F73" s="62"/>
      <c r="G73" s="118"/>
      <c r="H73" s="119"/>
      <c r="I73" s="61"/>
      <c r="K73" s="46"/>
      <c r="L73" s="46"/>
      <c r="M73" s="46"/>
      <c r="N73" s="46"/>
      <c r="O73" s="46"/>
      <c r="P73" s="111"/>
      <c r="Q73" s="54"/>
      <c r="Y73" s="101"/>
      <c r="Z73" s="56"/>
    </row>
    <row r="74" spans="1:26" s="44" customFormat="1" x14ac:dyDescent="0.25">
      <c r="A74" s="61"/>
      <c r="B74" s="62"/>
      <c r="C74" s="62"/>
      <c r="D74" s="62"/>
      <c r="E74" s="62"/>
      <c r="F74" s="62"/>
      <c r="G74" s="118"/>
      <c r="H74" s="119"/>
      <c r="I74" s="61"/>
      <c r="K74" s="46"/>
      <c r="L74" s="46"/>
      <c r="M74" s="46"/>
      <c r="N74" s="46"/>
      <c r="O74" s="46"/>
      <c r="P74" s="111"/>
      <c r="Q74" s="54"/>
      <c r="Y74" s="101"/>
      <c r="Z74" s="56"/>
    </row>
    <row r="75" spans="1:26" s="44" customFormat="1" x14ac:dyDescent="0.25">
      <c r="A75" s="61"/>
      <c r="B75" s="62"/>
      <c r="C75" s="62"/>
      <c r="D75" s="62"/>
      <c r="E75" s="62"/>
      <c r="F75" s="62"/>
      <c r="G75" s="118"/>
      <c r="H75" s="119"/>
      <c r="I75" s="61"/>
      <c r="K75" s="46"/>
      <c r="L75" s="46"/>
      <c r="M75" s="46"/>
      <c r="N75" s="46"/>
      <c r="O75" s="46"/>
      <c r="P75" s="111"/>
      <c r="Q75" s="54"/>
      <c r="Y75" s="101"/>
      <c r="Z75" s="56"/>
    </row>
    <row r="76" spans="1:26" s="44" customFormat="1" x14ac:dyDescent="0.25">
      <c r="A76" s="61"/>
      <c r="B76" s="62"/>
      <c r="C76" s="62"/>
      <c r="D76" s="62"/>
      <c r="E76" s="62"/>
      <c r="F76" s="62"/>
      <c r="G76" s="118"/>
      <c r="H76" s="119"/>
      <c r="I76" s="61"/>
      <c r="K76" s="46"/>
      <c r="L76" s="46"/>
      <c r="M76" s="46"/>
      <c r="N76" s="46"/>
      <c r="O76" s="46"/>
      <c r="P76" s="111"/>
      <c r="Q76" s="54"/>
      <c r="Y76" s="101"/>
      <c r="Z76" s="56"/>
    </row>
    <row r="77" spans="1:26" s="44" customFormat="1" x14ac:dyDescent="0.25">
      <c r="A77" s="61"/>
      <c r="B77" s="62"/>
      <c r="C77" s="62"/>
      <c r="D77" s="62"/>
      <c r="E77" s="62"/>
      <c r="F77" s="62"/>
      <c r="G77" s="118"/>
      <c r="H77" s="119"/>
      <c r="I77" s="61"/>
      <c r="J77" s="61"/>
      <c r="K77" s="62"/>
      <c r="L77" s="62"/>
      <c r="M77" s="62"/>
      <c r="N77" s="62"/>
      <c r="O77" s="62"/>
      <c r="P77" s="118"/>
      <c r="Q77" s="54"/>
      <c r="Y77" s="101"/>
      <c r="Z77" s="56"/>
    </row>
  </sheetData>
  <sortState xmlns:xlrd2="http://schemas.microsoft.com/office/spreadsheetml/2017/richdata2" ref="S19:Z30">
    <sortCondition ref="Y19:Y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F40A-3763-4A49-B90B-8B94A862D815}">
  <dimension ref="A1:Z258"/>
  <sheetViews>
    <sheetView workbookViewId="0">
      <selection activeCell="I1" sqref="I1"/>
    </sheetView>
  </sheetViews>
  <sheetFormatPr defaultRowHeight="15" x14ac:dyDescent="0.25"/>
  <cols>
    <col min="1" max="1" width="9.5703125" style="61" bestFit="1" customWidth="1"/>
    <col min="2" max="6" width="3.140625" style="62" customWidth="1"/>
    <col min="7" max="7" width="4" style="118" bestFit="1" customWidth="1"/>
    <col min="8" max="8" width="8.7109375" style="119" bestFit="1" customWidth="1"/>
    <col min="9" max="9" width="7.7109375" style="61" customWidth="1"/>
    <col min="10" max="10" width="9.5703125" style="61" bestFit="1" customWidth="1"/>
    <col min="11" max="15" width="3.140625" style="62" customWidth="1"/>
    <col min="16" max="16" width="4" style="118" bestFit="1" customWidth="1"/>
    <col min="17" max="17" width="8.7109375" style="65" bestFit="1" customWidth="1"/>
    <col min="18" max="18" width="7.7109375" style="61" customWidth="1"/>
    <col min="19" max="19" width="10.28515625" style="61" bestFit="1" customWidth="1"/>
    <col min="20" max="24" width="3.140625" style="61" customWidth="1"/>
    <col min="25" max="25" width="4" style="120" bestFit="1" customWidth="1"/>
    <col min="26" max="26" width="8.7109375" style="67" bestFit="1" customWidth="1"/>
    <col min="27" max="256" width="9.140625" style="61"/>
    <col min="257" max="257" width="9.5703125" style="61" bestFit="1" customWidth="1"/>
    <col min="258" max="262" width="3.140625" style="61" customWidth="1"/>
    <col min="263" max="263" width="4" style="61" bestFit="1" customWidth="1"/>
    <col min="264" max="264" width="8.7109375" style="61" bestFit="1" customWidth="1"/>
    <col min="265" max="265" width="7.7109375" style="61" customWidth="1"/>
    <col min="266" max="266" width="9.5703125" style="61" bestFit="1" customWidth="1"/>
    <col min="267" max="271" width="3.140625" style="61" customWidth="1"/>
    <col min="272" max="272" width="4" style="61" bestFit="1" customWidth="1"/>
    <col min="273" max="273" width="8.7109375" style="61" bestFit="1" customWidth="1"/>
    <col min="274" max="274" width="7.7109375" style="61" customWidth="1"/>
    <col min="275" max="275" width="10.28515625" style="61" bestFit="1" customWidth="1"/>
    <col min="276" max="280" width="3.140625" style="61" customWidth="1"/>
    <col min="281" max="281" width="4" style="61" bestFit="1" customWidth="1"/>
    <col min="282" max="282" width="8.7109375" style="61" bestFit="1" customWidth="1"/>
    <col min="283" max="512" width="9.140625" style="61"/>
    <col min="513" max="513" width="9.5703125" style="61" bestFit="1" customWidth="1"/>
    <col min="514" max="518" width="3.140625" style="61" customWidth="1"/>
    <col min="519" max="519" width="4" style="61" bestFit="1" customWidth="1"/>
    <col min="520" max="520" width="8.7109375" style="61" bestFit="1" customWidth="1"/>
    <col min="521" max="521" width="7.7109375" style="61" customWidth="1"/>
    <col min="522" max="522" width="9.5703125" style="61" bestFit="1" customWidth="1"/>
    <col min="523" max="527" width="3.140625" style="61" customWidth="1"/>
    <col min="528" max="528" width="4" style="61" bestFit="1" customWidth="1"/>
    <col min="529" max="529" width="8.7109375" style="61" bestFit="1" customWidth="1"/>
    <col min="530" max="530" width="7.7109375" style="61" customWidth="1"/>
    <col min="531" max="531" width="10.28515625" style="61" bestFit="1" customWidth="1"/>
    <col min="532" max="536" width="3.140625" style="61" customWidth="1"/>
    <col min="537" max="537" width="4" style="61" bestFit="1" customWidth="1"/>
    <col min="538" max="538" width="8.7109375" style="61" bestFit="1" customWidth="1"/>
    <col min="539" max="768" width="9.140625" style="61"/>
    <col min="769" max="769" width="9.5703125" style="61" bestFit="1" customWidth="1"/>
    <col min="770" max="774" width="3.140625" style="61" customWidth="1"/>
    <col min="775" max="775" width="4" style="61" bestFit="1" customWidth="1"/>
    <col min="776" max="776" width="8.7109375" style="61" bestFit="1" customWidth="1"/>
    <col min="777" max="777" width="7.7109375" style="61" customWidth="1"/>
    <col min="778" max="778" width="9.5703125" style="61" bestFit="1" customWidth="1"/>
    <col min="779" max="783" width="3.140625" style="61" customWidth="1"/>
    <col min="784" max="784" width="4" style="61" bestFit="1" customWidth="1"/>
    <col min="785" max="785" width="8.7109375" style="61" bestFit="1" customWidth="1"/>
    <col min="786" max="786" width="7.7109375" style="61" customWidth="1"/>
    <col min="787" max="787" width="10.28515625" style="61" bestFit="1" customWidth="1"/>
    <col min="788" max="792" width="3.140625" style="61" customWidth="1"/>
    <col min="793" max="793" width="4" style="61" bestFit="1" customWidth="1"/>
    <col min="794" max="794" width="8.7109375" style="61" bestFit="1" customWidth="1"/>
    <col min="795" max="1024" width="9.140625" style="61"/>
    <col min="1025" max="1025" width="9.5703125" style="61" bestFit="1" customWidth="1"/>
    <col min="1026" max="1030" width="3.140625" style="61" customWidth="1"/>
    <col min="1031" max="1031" width="4" style="61" bestFit="1" customWidth="1"/>
    <col min="1032" max="1032" width="8.7109375" style="61" bestFit="1" customWidth="1"/>
    <col min="1033" max="1033" width="7.7109375" style="61" customWidth="1"/>
    <col min="1034" max="1034" width="9.5703125" style="61" bestFit="1" customWidth="1"/>
    <col min="1035" max="1039" width="3.140625" style="61" customWidth="1"/>
    <col min="1040" max="1040" width="4" style="61" bestFit="1" customWidth="1"/>
    <col min="1041" max="1041" width="8.7109375" style="61" bestFit="1" customWidth="1"/>
    <col min="1042" max="1042" width="7.7109375" style="61" customWidth="1"/>
    <col min="1043" max="1043" width="10.28515625" style="61" bestFit="1" customWidth="1"/>
    <col min="1044" max="1048" width="3.140625" style="61" customWidth="1"/>
    <col min="1049" max="1049" width="4" style="61" bestFit="1" customWidth="1"/>
    <col min="1050" max="1050" width="8.7109375" style="61" bestFit="1" customWidth="1"/>
    <col min="1051" max="1280" width="9.140625" style="61"/>
    <col min="1281" max="1281" width="9.5703125" style="61" bestFit="1" customWidth="1"/>
    <col min="1282" max="1286" width="3.140625" style="61" customWidth="1"/>
    <col min="1287" max="1287" width="4" style="61" bestFit="1" customWidth="1"/>
    <col min="1288" max="1288" width="8.7109375" style="61" bestFit="1" customWidth="1"/>
    <col min="1289" max="1289" width="7.7109375" style="61" customWidth="1"/>
    <col min="1290" max="1290" width="9.5703125" style="61" bestFit="1" customWidth="1"/>
    <col min="1291" max="1295" width="3.140625" style="61" customWidth="1"/>
    <col min="1296" max="1296" width="4" style="61" bestFit="1" customWidth="1"/>
    <col min="1297" max="1297" width="8.7109375" style="61" bestFit="1" customWidth="1"/>
    <col min="1298" max="1298" width="7.7109375" style="61" customWidth="1"/>
    <col min="1299" max="1299" width="10.28515625" style="61" bestFit="1" customWidth="1"/>
    <col min="1300" max="1304" width="3.140625" style="61" customWidth="1"/>
    <col min="1305" max="1305" width="4" style="61" bestFit="1" customWidth="1"/>
    <col min="1306" max="1306" width="8.7109375" style="61" bestFit="1" customWidth="1"/>
    <col min="1307" max="1536" width="9.140625" style="61"/>
    <col min="1537" max="1537" width="9.5703125" style="61" bestFit="1" customWidth="1"/>
    <col min="1538" max="1542" width="3.140625" style="61" customWidth="1"/>
    <col min="1543" max="1543" width="4" style="61" bestFit="1" customWidth="1"/>
    <col min="1544" max="1544" width="8.7109375" style="61" bestFit="1" customWidth="1"/>
    <col min="1545" max="1545" width="7.7109375" style="61" customWidth="1"/>
    <col min="1546" max="1546" width="9.5703125" style="61" bestFit="1" customWidth="1"/>
    <col min="1547" max="1551" width="3.140625" style="61" customWidth="1"/>
    <col min="1552" max="1552" width="4" style="61" bestFit="1" customWidth="1"/>
    <col min="1553" max="1553" width="8.7109375" style="61" bestFit="1" customWidth="1"/>
    <col min="1554" max="1554" width="7.7109375" style="61" customWidth="1"/>
    <col min="1555" max="1555" width="10.28515625" style="61" bestFit="1" customWidth="1"/>
    <col min="1556" max="1560" width="3.140625" style="61" customWidth="1"/>
    <col min="1561" max="1561" width="4" style="61" bestFit="1" customWidth="1"/>
    <col min="1562" max="1562" width="8.7109375" style="61" bestFit="1" customWidth="1"/>
    <col min="1563" max="1792" width="9.140625" style="61"/>
    <col min="1793" max="1793" width="9.5703125" style="61" bestFit="1" customWidth="1"/>
    <col min="1794" max="1798" width="3.140625" style="61" customWidth="1"/>
    <col min="1799" max="1799" width="4" style="61" bestFit="1" customWidth="1"/>
    <col min="1800" max="1800" width="8.7109375" style="61" bestFit="1" customWidth="1"/>
    <col min="1801" max="1801" width="7.7109375" style="61" customWidth="1"/>
    <col min="1802" max="1802" width="9.5703125" style="61" bestFit="1" customWidth="1"/>
    <col min="1803" max="1807" width="3.140625" style="61" customWidth="1"/>
    <col min="1808" max="1808" width="4" style="61" bestFit="1" customWidth="1"/>
    <col min="1809" max="1809" width="8.7109375" style="61" bestFit="1" customWidth="1"/>
    <col min="1810" max="1810" width="7.7109375" style="61" customWidth="1"/>
    <col min="1811" max="1811" width="10.28515625" style="61" bestFit="1" customWidth="1"/>
    <col min="1812" max="1816" width="3.140625" style="61" customWidth="1"/>
    <col min="1817" max="1817" width="4" style="61" bestFit="1" customWidth="1"/>
    <col min="1818" max="1818" width="8.7109375" style="61" bestFit="1" customWidth="1"/>
    <col min="1819" max="2048" width="9.140625" style="61"/>
    <col min="2049" max="2049" width="9.5703125" style="61" bestFit="1" customWidth="1"/>
    <col min="2050" max="2054" width="3.140625" style="61" customWidth="1"/>
    <col min="2055" max="2055" width="4" style="61" bestFit="1" customWidth="1"/>
    <col min="2056" max="2056" width="8.7109375" style="61" bestFit="1" customWidth="1"/>
    <col min="2057" max="2057" width="7.7109375" style="61" customWidth="1"/>
    <col min="2058" max="2058" width="9.5703125" style="61" bestFit="1" customWidth="1"/>
    <col min="2059" max="2063" width="3.140625" style="61" customWidth="1"/>
    <col min="2064" max="2064" width="4" style="61" bestFit="1" customWidth="1"/>
    <col min="2065" max="2065" width="8.7109375" style="61" bestFit="1" customWidth="1"/>
    <col min="2066" max="2066" width="7.7109375" style="61" customWidth="1"/>
    <col min="2067" max="2067" width="10.28515625" style="61" bestFit="1" customWidth="1"/>
    <col min="2068" max="2072" width="3.140625" style="61" customWidth="1"/>
    <col min="2073" max="2073" width="4" style="61" bestFit="1" customWidth="1"/>
    <col min="2074" max="2074" width="8.7109375" style="61" bestFit="1" customWidth="1"/>
    <col min="2075" max="2304" width="9.140625" style="61"/>
    <col min="2305" max="2305" width="9.5703125" style="61" bestFit="1" customWidth="1"/>
    <col min="2306" max="2310" width="3.140625" style="61" customWidth="1"/>
    <col min="2311" max="2311" width="4" style="61" bestFit="1" customWidth="1"/>
    <col min="2312" max="2312" width="8.7109375" style="61" bestFit="1" customWidth="1"/>
    <col min="2313" max="2313" width="7.7109375" style="61" customWidth="1"/>
    <col min="2314" max="2314" width="9.5703125" style="61" bestFit="1" customWidth="1"/>
    <col min="2315" max="2319" width="3.140625" style="61" customWidth="1"/>
    <col min="2320" max="2320" width="4" style="61" bestFit="1" customWidth="1"/>
    <col min="2321" max="2321" width="8.7109375" style="61" bestFit="1" customWidth="1"/>
    <col min="2322" max="2322" width="7.7109375" style="61" customWidth="1"/>
    <col min="2323" max="2323" width="10.28515625" style="61" bestFit="1" customWidth="1"/>
    <col min="2324" max="2328" width="3.140625" style="61" customWidth="1"/>
    <col min="2329" max="2329" width="4" style="61" bestFit="1" customWidth="1"/>
    <col min="2330" max="2330" width="8.7109375" style="61" bestFit="1" customWidth="1"/>
    <col min="2331" max="2560" width="9.140625" style="61"/>
    <col min="2561" max="2561" width="9.5703125" style="61" bestFit="1" customWidth="1"/>
    <col min="2562" max="2566" width="3.140625" style="61" customWidth="1"/>
    <col min="2567" max="2567" width="4" style="61" bestFit="1" customWidth="1"/>
    <col min="2568" max="2568" width="8.7109375" style="61" bestFit="1" customWidth="1"/>
    <col min="2569" max="2569" width="7.7109375" style="61" customWidth="1"/>
    <col min="2570" max="2570" width="9.5703125" style="61" bestFit="1" customWidth="1"/>
    <col min="2571" max="2575" width="3.140625" style="61" customWidth="1"/>
    <col min="2576" max="2576" width="4" style="61" bestFit="1" customWidth="1"/>
    <col min="2577" max="2577" width="8.7109375" style="61" bestFit="1" customWidth="1"/>
    <col min="2578" max="2578" width="7.7109375" style="61" customWidth="1"/>
    <col min="2579" max="2579" width="10.28515625" style="61" bestFit="1" customWidth="1"/>
    <col min="2580" max="2584" width="3.140625" style="61" customWidth="1"/>
    <col min="2585" max="2585" width="4" style="61" bestFit="1" customWidth="1"/>
    <col min="2586" max="2586" width="8.7109375" style="61" bestFit="1" customWidth="1"/>
    <col min="2587" max="2816" width="9.140625" style="61"/>
    <col min="2817" max="2817" width="9.5703125" style="61" bestFit="1" customWidth="1"/>
    <col min="2818" max="2822" width="3.140625" style="61" customWidth="1"/>
    <col min="2823" max="2823" width="4" style="61" bestFit="1" customWidth="1"/>
    <col min="2824" max="2824" width="8.7109375" style="61" bestFit="1" customWidth="1"/>
    <col min="2825" max="2825" width="7.7109375" style="61" customWidth="1"/>
    <col min="2826" max="2826" width="9.5703125" style="61" bestFit="1" customWidth="1"/>
    <col min="2827" max="2831" width="3.140625" style="61" customWidth="1"/>
    <col min="2832" max="2832" width="4" style="61" bestFit="1" customWidth="1"/>
    <col min="2833" max="2833" width="8.7109375" style="61" bestFit="1" customWidth="1"/>
    <col min="2834" max="2834" width="7.7109375" style="61" customWidth="1"/>
    <col min="2835" max="2835" width="10.28515625" style="61" bestFit="1" customWidth="1"/>
    <col min="2836" max="2840" width="3.140625" style="61" customWidth="1"/>
    <col min="2841" max="2841" width="4" style="61" bestFit="1" customWidth="1"/>
    <col min="2842" max="2842" width="8.7109375" style="61" bestFit="1" customWidth="1"/>
    <col min="2843" max="3072" width="9.140625" style="61"/>
    <col min="3073" max="3073" width="9.5703125" style="61" bestFit="1" customWidth="1"/>
    <col min="3074" max="3078" width="3.140625" style="61" customWidth="1"/>
    <col min="3079" max="3079" width="4" style="61" bestFit="1" customWidth="1"/>
    <col min="3080" max="3080" width="8.7109375" style="61" bestFit="1" customWidth="1"/>
    <col min="3081" max="3081" width="7.7109375" style="61" customWidth="1"/>
    <col min="3082" max="3082" width="9.5703125" style="61" bestFit="1" customWidth="1"/>
    <col min="3083" max="3087" width="3.140625" style="61" customWidth="1"/>
    <col min="3088" max="3088" width="4" style="61" bestFit="1" customWidth="1"/>
    <col min="3089" max="3089" width="8.7109375" style="61" bestFit="1" customWidth="1"/>
    <col min="3090" max="3090" width="7.7109375" style="61" customWidth="1"/>
    <col min="3091" max="3091" width="10.28515625" style="61" bestFit="1" customWidth="1"/>
    <col min="3092" max="3096" width="3.140625" style="61" customWidth="1"/>
    <col min="3097" max="3097" width="4" style="61" bestFit="1" customWidth="1"/>
    <col min="3098" max="3098" width="8.7109375" style="61" bestFit="1" customWidth="1"/>
    <col min="3099" max="3328" width="9.140625" style="61"/>
    <col min="3329" max="3329" width="9.5703125" style="61" bestFit="1" customWidth="1"/>
    <col min="3330" max="3334" width="3.140625" style="61" customWidth="1"/>
    <col min="3335" max="3335" width="4" style="61" bestFit="1" customWidth="1"/>
    <col min="3336" max="3336" width="8.7109375" style="61" bestFit="1" customWidth="1"/>
    <col min="3337" max="3337" width="7.7109375" style="61" customWidth="1"/>
    <col min="3338" max="3338" width="9.5703125" style="61" bestFit="1" customWidth="1"/>
    <col min="3339" max="3343" width="3.140625" style="61" customWidth="1"/>
    <col min="3344" max="3344" width="4" style="61" bestFit="1" customWidth="1"/>
    <col min="3345" max="3345" width="8.7109375" style="61" bestFit="1" customWidth="1"/>
    <col min="3346" max="3346" width="7.7109375" style="61" customWidth="1"/>
    <col min="3347" max="3347" width="10.28515625" style="61" bestFit="1" customWidth="1"/>
    <col min="3348" max="3352" width="3.140625" style="61" customWidth="1"/>
    <col min="3353" max="3353" width="4" style="61" bestFit="1" customWidth="1"/>
    <col min="3354" max="3354" width="8.7109375" style="61" bestFit="1" customWidth="1"/>
    <col min="3355" max="3584" width="9.140625" style="61"/>
    <col min="3585" max="3585" width="9.5703125" style="61" bestFit="1" customWidth="1"/>
    <col min="3586" max="3590" width="3.140625" style="61" customWidth="1"/>
    <col min="3591" max="3591" width="4" style="61" bestFit="1" customWidth="1"/>
    <col min="3592" max="3592" width="8.7109375" style="61" bestFit="1" customWidth="1"/>
    <col min="3593" max="3593" width="7.7109375" style="61" customWidth="1"/>
    <col min="3594" max="3594" width="9.5703125" style="61" bestFit="1" customWidth="1"/>
    <col min="3595" max="3599" width="3.140625" style="61" customWidth="1"/>
    <col min="3600" max="3600" width="4" style="61" bestFit="1" customWidth="1"/>
    <col min="3601" max="3601" width="8.7109375" style="61" bestFit="1" customWidth="1"/>
    <col min="3602" max="3602" width="7.7109375" style="61" customWidth="1"/>
    <col min="3603" max="3603" width="10.28515625" style="61" bestFit="1" customWidth="1"/>
    <col min="3604" max="3608" width="3.140625" style="61" customWidth="1"/>
    <col min="3609" max="3609" width="4" style="61" bestFit="1" customWidth="1"/>
    <col min="3610" max="3610" width="8.7109375" style="61" bestFit="1" customWidth="1"/>
    <col min="3611" max="3840" width="9.140625" style="61"/>
    <col min="3841" max="3841" width="9.5703125" style="61" bestFit="1" customWidth="1"/>
    <col min="3842" max="3846" width="3.140625" style="61" customWidth="1"/>
    <col min="3847" max="3847" width="4" style="61" bestFit="1" customWidth="1"/>
    <col min="3848" max="3848" width="8.7109375" style="61" bestFit="1" customWidth="1"/>
    <col min="3849" max="3849" width="7.7109375" style="61" customWidth="1"/>
    <col min="3850" max="3850" width="9.5703125" style="61" bestFit="1" customWidth="1"/>
    <col min="3851" max="3855" width="3.140625" style="61" customWidth="1"/>
    <col min="3856" max="3856" width="4" style="61" bestFit="1" customWidth="1"/>
    <col min="3857" max="3857" width="8.7109375" style="61" bestFit="1" customWidth="1"/>
    <col min="3858" max="3858" width="7.7109375" style="61" customWidth="1"/>
    <col min="3859" max="3859" width="10.28515625" style="61" bestFit="1" customWidth="1"/>
    <col min="3860" max="3864" width="3.140625" style="61" customWidth="1"/>
    <col min="3865" max="3865" width="4" style="61" bestFit="1" customWidth="1"/>
    <col min="3866" max="3866" width="8.7109375" style="61" bestFit="1" customWidth="1"/>
    <col min="3867" max="4096" width="9.140625" style="61"/>
    <col min="4097" max="4097" width="9.5703125" style="61" bestFit="1" customWidth="1"/>
    <col min="4098" max="4102" width="3.140625" style="61" customWidth="1"/>
    <col min="4103" max="4103" width="4" style="61" bestFit="1" customWidth="1"/>
    <col min="4104" max="4104" width="8.7109375" style="61" bestFit="1" customWidth="1"/>
    <col min="4105" max="4105" width="7.7109375" style="61" customWidth="1"/>
    <col min="4106" max="4106" width="9.5703125" style="61" bestFit="1" customWidth="1"/>
    <col min="4107" max="4111" width="3.140625" style="61" customWidth="1"/>
    <col min="4112" max="4112" width="4" style="61" bestFit="1" customWidth="1"/>
    <col min="4113" max="4113" width="8.7109375" style="61" bestFit="1" customWidth="1"/>
    <col min="4114" max="4114" width="7.7109375" style="61" customWidth="1"/>
    <col min="4115" max="4115" width="10.28515625" style="61" bestFit="1" customWidth="1"/>
    <col min="4116" max="4120" width="3.140625" style="61" customWidth="1"/>
    <col min="4121" max="4121" width="4" style="61" bestFit="1" customWidth="1"/>
    <col min="4122" max="4122" width="8.7109375" style="61" bestFit="1" customWidth="1"/>
    <col min="4123" max="4352" width="9.140625" style="61"/>
    <col min="4353" max="4353" width="9.5703125" style="61" bestFit="1" customWidth="1"/>
    <col min="4354" max="4358" width="3.140625" style="61" customWidth="1"/>
    <col min="4359" max="4359" width="4" style="61" bestFit="1" customWidth="1"/>
    <col min="4360" max="4360" width="8.7109375" style="61" bestFit="1" customWidth="1"/>
    <col min="4361" max="4361" width="7.7109375" style="61" customWidth="1"/>
    <col min="4362" max="4362" width="9.5703125" style="61" bestFit="1" customWidth="1"/>
    <col min="4363" max="4367" width="3.140625" style="61" customWidth="1"/>
    <col min="4368" max="4368" width="4" style="61" bestFit="1" customWidth="1"/>
    <col min="4369" max="4369" width="8.7109375" style="61" bestFit="1" customWidth="1"/>
    <col min="4370" max="4370" width="7.7109375" style="61" customWidth="1"/>
    <col min="4371" max="4371" width="10.28515625" style="61" bestFit="1" customWidth="1"/>
    <col min="4372" max="4376" width="3.140625" style="61" customWidth="1"/>
    <col min="4377" max="4377" width="4" style="61" bestFit="1" customWidth="1"/>
    <col min="4378" max="4378" width="8.7109375" style="61" bestFit="1" customWidth="1"/>
    <col min="4379" max="4608" width="9.140625" style="61"/>
    <col min="4609" max="4609" width="9.5703125" style="61" bestFit="1" customWidth="1"/>
    <col min="4610" max="4614" width="3.140625" style="61" customWidth="1"/>
    <col min="4615" max="4615" width="4" style="61" bestFit="1" customWidth="1"/>
    <col min="4616" max="4616" width="8.7109375" style="61" bestFit="1" customWidth="1"/>
    <col min="4617" max="4617" width="7.7109375" style="61" customWidth="1"/>
    <col min="4618" max="4618" width="9.5703125" style="61" bestFit="1" customWidth="1"/>
    <col min="4619" max="4623" width="3.140625" style="61" customWidth="1"/>
    <col min="4624" max="4624" width="4" style="61" bestFit="1" customWidth="1"/>
    <col min="4625" max="4625" width="8.7109375" style="61" bestFit="1" customWidth="1"/>
    <col min="4626" max="4626" width="7.7109375" style="61" customWidth="1"/>
    <col min="4627" max="4627" width="10.28515625" style="61" bestFit="1" customWidth="1"/>
    <col min="4628" max="4632" width="3.140625" style="61" customWidth="1"/>
    <col min="4633" max="4633" width="4" style="61" bestFit="1" customWidth="1"/>
    <col min="4634" max="4634" width="8.7109375" style="61" bestFit="1" customWidth="1"/>
    <col min="4635" max="4864" width="9.140625" style="61"/>
    <col min="4865" max="4865" width="9.5703125" style="61" bestFit="1" customWidth="1"/>
    <col min="4866" max="4870" width="3.140625" style="61" customWidth="1"/>
    <col min="4871" max="4871" width="4" style="61" bestFit="1" customWidth="1"/>
    <col min="4872" max="4872" width="8.7109375" style="61" bestFit="1" customWidth="1"/>
    <col min="4873" max="4873" width="7.7109375" style="61" customWidth="1"/>
    <col min="4874" max="4874" width="9.5703125" style="61" bestFit="1" customWidth="1"/>
    <col min="4875" max="4879" width="3.140625" style="61" customWidth="1"/>
    <col min="4880" max="4880" width="4" style="61" bestFit="1" customWidth="1"/>
    <col min="4881" max="4881" width="8.7109375" style="61" bestFit="1" customWidth="1"/>
    <col min="4882" max="4882" width="7.7109375" style="61" customWidth="1"/>
    <col min="4883" max="4883" width="10.28515625" style="61" bestFit="1" customWidth="1"/>
    <col min="4884" max="4888" width="3.140625" style="61" customWidth="1"/>
    <col min="4889" max="4889" width="4" style="61" bestFit="1" customWidth="1"/>
    <col min="4890" max="4890" width="8.7109375" style="61" bestFit="1" customWidth="1"/>
    <col min="4891" max="5120" width="9.140625" style="61"/>
    <col min="5121" max="5121" width="9.5703125" style="61" bestFit="1" customWidth="1"/>
    <col min="5122" max="5126" width="3.140625" style="61" customWidth="1"/>
    <col min="5127" max="5127" width="4" style="61" bestFit="1" customWidth="1"/>
    <col min="5128" max="5128" width="8.7109375" style="61" bestFit="1" customWidth="1"/>
    <col min="5129" max="5129" width="7.7109375" style="61" customWidth="1"/>
    <col min="5130" max="5130" width="9.5703125" style="61" bestFit="1" customWidth="1"/>
    <col min="5131" max="5135" width="3.140625" style="61" customWidth="1"/>
    <col min="5136" max="5136" width="4" style="61" bestFit="1" customWidth="1"/>
    <col min="5137" max="5137" width="8.7109375" style="61" bestFit="1" customWidth="1"/>
    <col min="5138" max="5138" width="7.7109375" style="61" customWidth="1"/>
    <col min="5139" max="5139" width="10.28515625" style="61" bestFit="1" customWidth="1"/>
    <col min="5140" max="5144" width="3.140625" style="61" customWidth="1"/>
    <col min="5145" max="5145" width="4" style="61" bestFit="1" customWidth="1"/>
    <col min="5146" max="5146" width="8.7109375" style="61" bestFit="1" customWidth="1"/>
    <col min="5147" max="5376" width="9.140625" style="61"/>
    <col min="5377" max="5377" width="9.5703125" style="61" bestFit="1" customWidth="1"/>
    <col min="5378" max="5382" width="3.140625" style="61" customWidth="1"/>
    <col min="5383" max="5383" width="4" style="61" bestFit="1" customWidth="1"/>
    <col min="5384" max="5384" width="8.7109375" style="61" bestFit="1" customWidth="1"/>
    <col min="5385" max="5385" width="7.7109375" style="61" customWidth="1"/>
    <col min="5386" max="5386" width="9.5703125" style="61" bestFit="1" customWidth="1"/>
    <col min="5387" max="5391" width="3.140625" style="61" customWidth="1"/>
    <col min="5392" max="5392" width="4" style="61" bestFit="1" customWidth="1"/>
    <col min="5393" max="5393" width="8.7109375" style="61" bestFit="1" customWidth="1"/>
    <col min="5394" max="5394" width="7.7109375" style="61" customWidth="1"/>
    <col min="5395" max="5395" width="10.28515625" style="61" bestFit="1" customWidth="1"/>
    <col min="5396" max="5400" width="3.140625" style="61" customWidth="1"/>
    <col min="5401" max="5401" width="4" style="61" bestFit="1" customWidth="1"/>
    <col min="5402" max="5402" width="8.7109375" style="61" bestFit="1" customWidth="1"/>
    <col min="5403" max="5632" width="9.140625" style="61"/>
    <col min="5633" max="5633" width="9.5703125" style="61" bestFit="1" customWidth="1"/>
    <col min="5634" max="5638" width="3.140625" style="61" customWidth="1"/>
    <col min="5639" max="5639" width="4" style="61" bestFit="1" customWidth="1"/>
    <col min="5640" max="5640" width="8.7109375" style="61" bestFit="1" customWidth="1"/>
    <col min="5641" max="5641" width="7.7109375" style="61" customWidth="1"/>
    <col min="5642" max="5642" width="9.5703125" style="61" bestFit="1" customWidth="1"/>
    <col min="5643" max="5647" width="3.140625" style="61" customWidth="1"/>
    <col min="5648" max="5648" width="4" style="61" bestFit="1" customWidth="1"/>
    <col min="5649" max="5649" width="8.7109375" style="61" bestFit="1" customWidth="1"/>
    <col min="5650" max="5650" width="7.7109375" style="61" customWidth="1"/>
    <col min="5651" max="5651" width="10.28515625" style="61" bestFit="1" customWidth="1"/>
    <col min="5652" max="5656" width="3.140625" style="61" customWidth="1"/>
    <col min="5657" max="5657" width="4" style="61" bestFit="1" customWidth="1"/>
    <col min="5658" max="5658" width="8.7109375" style="61" bestFit="1" customWidth="1"/>
    <col min="5659" max="5888" width="9.140625" style="61"/>
    <col min="5889" max="5889" width="9.5703125" style="61" bestFit="1" customWidth="1"/>
    <col min="5890" max="5894" width="3.140625" style="61" customWidth="1"/>
    <col min="5895" max="5895" width="4" style="61" bestFit="1" customWidth="1"/>
    <col min="5896" max="5896" width="8.7109375" style="61" bestFit="1" customWidth="1"/>
    <col min="5897" max="5897" width="7.7109375" style="61" customWidth="1"/>
    <col min="5898" max="5898" width="9.5703125" style="61" bestFit="1" customWidth="1"/>
    <col min="5899" max="5903" width="3.140625" style="61" customWidth="1"/>
    <col min="5904" max="5904" width="4" style="61" bestFit="1" customWidth="1"/>
    <col min="5905" max="5905" width="8.7109375" style="61" bestFit="1" customWidth="1"/>
    <col min="5906" max="5906" width="7.7109375" style="61" customWidth="1"/>
    <col min="5907" max="5907" width="10.28515625" style="61" bestFit="1" customWidth="1"/>
    <col min="5908" max="5912" width="3.140625" style="61" customWidth="1"/>
    <col min="5913" max="5913" width="4" style="61" bestFit="1" customWidth="1"/>
    <col min="5914" max="5914" width="8.7109375" style="61" bestFit="1" customWidth="1"/>
    <col min="5915" max="6144" width="9.140625" style="61"/>
    <col min="6145" max="6145" width="9.5703125" style="61" bestFit="1" customWidth="1"/>
    <col min="6146" max="6150" width="3.140625" style="61" customWidth="1"/>
    <col min="6151" max="6151" width="4" style="61" bestFit="1" customWidth="1"/>
    <col min="6152" max="6152" width="8.7109375" style="61" bestFit="1" customWidth="1"/>
    <col min="6153" max="6153" width="7.7109375" style="61" customWidth="1"/>
    <col min="6154" max="6154" width="9.5703125" style="61" bestFit="1" customWidth="1"/>
    <col min="6155" max="6159" width="3.140625" style="61" customWidth="1"/>
    <col min="6160" max="6160" width="4" style="61" bestFit="1" customWidth="1"/>
    <col min="6161" max="6161" width="8.7109375" style="61" bestFit="1" customWidth="1"/>
    <col min="6162" max="6162" width="7.7109375" style="61" customWidth="1"/>
    <col min="6163" max="6163" width="10.28515625" style="61" bestFit="1" customWidth="1"/>
    <col min="6164" max="6168" width="3.140625" style="61" customWidth="1"/>
    <col min="6169" max="6169" width="4" style="61" bestFit="1" customWidth="1"/>
    <col min="6170" max="6170" width="8.7109375" style="61" bestFit="1" customWidth="1"/>
    <col min="6171" max="6400" width="9.140625" style="61"/>
    <col min="6401" max="6401" width="9.5703125" style="61" bestFit="1" customWidth="1"/>
    <col min="6402" max="6406" width="3.140625" style="61" customWidth="1"/>
    <col min="6407" max="6407" width="4" style="61" bestFit="1" customWidth="1"/>
    <col min="6408" max="6408" width="8.7109375" style="61" bestFit="1" customWidth="1"/>
    <col min="6409" max="6409" width="7.7109375" style="61" customWidth="1"/>
    <col min="6410" max="6410" width="9.5703125" style="61" bestFit="1" customWidth="1"/>
    <col min="6411" max="6415" width="3.140625" style="61" customWidth="1"/>
    <col min="6416" max="6416" width="4" style="61" bestFit="1" customWidth="1"/>
    <col min="6417" max="6417" width="8.7109375" style="61" bestFit="1" customWidth="1"/>
    <col min="6418" max="6418" width="7.7109375" style="61" customWidth="1"/>
    <col min="6419" max="6419" width="10.28515625" style="61" bestFit="1" customWidth="1"/>
    <col min="6420" max="6424" width="3.140625" style="61" customWidth="1"/>
    <col min="6425" max="6425" width="4" style="61" bestFit="1" customWidth="1"/>
    <col min="6426" max="6426" width="8.7109375" style="61" bestFit="1" customWidth="1"/>
    <col min="6427" max="6656" width="9.140625" style="61"/>
    <col min="6657" max="6657" width="9.5703125" style="61" bestFit="1" customWidth="1"/>
    <col min="6658" max="6662" width="3.140625" style="61" customWidth="1"/>
    <col min="6663" max="6663" width="4" style="61" bestFit="1" customWidth="1"/>
    <col min="6664" max="6664" width="8.7109375" style="61" bestFit="1" customWidth="1"/>
    <col min="6665" max="6665" width="7.7109375" style="61" customWidth="1"/>
    <col min="6666" max="6666" width="9.5703125" style="61" bestFit="1" customWidth="1"/>
    <col min="6667" max="6671" width="3.140625" style="61" customWidth="1"/>
    <col min="6672" max="6672" width="4" style="61" bestFit="1" customWidth="1"/>
    <col min="6673" max="6673" width="8.7109375" style="61" bestFit="1" customWidth="1"/>
    <col min="6674" max="6674" width="7.7109375" style="61" customWidth="1"/>
    <col min="6675" max="6675" width="10.28515625" style="61" bestFit="1" customWidth="1"/>
    <col min="6676" max="6680" width="3.140625" style="61" customWidth="1"/>
    <col min="6681" max="6681" width="4" style="61" bestFit="1" customWidth="1"/>
    <col min="6682" max="6682" width="8.7109375" style="61" bestFit="1" customWidth="1"/>
    <col min="6683" max="6912" width="9.140625" style="61"/>
    <col min="6913" max="6913" width="9.5703125" style="61" bestFit="1" customWidth="1"/>
    <col min="6914" max="6918" width="3.140625" style="61" customWidth="1"/>
    <col min="6919" max="6919" width="4" style="61" bestFit="1" customWidth="1"/>
    <col min="6920" max="6920" width="8.7109375" style="61" bestFit="1" customWidth="1"/>
    <col min="6921" max="6921" width="7.7109375" style="61" customWidth="1"/>
    <col min="6922" max="6922" width="9.5703125" style="61" bestFit="1" customWidth="1"/>
    <col min="6923" max="6927" width="3.140625" style="61" customWidth="1"/>
    <col min="6928" max="6928" width="4" style="61" bestFit="1" customWidth="1"/>
    <col min="6929" max="6929" width="8.7109375" style="61" bestFit="1" customWidth="1"/>
    <col min="6930" max="6930" width="7.7109375" style="61" customWidth="1"/>
    <col min="6931" max="6931" width="10.28515625" style="61" bestFit="1" customWidth="1"/>
    <col min="6932" max="6936" width="3.140625" style="61" customWidth="1"/>
    <col min="6937" max="6937" width="4" style="61" bestFit="1" customWidth="1"/>
    <col min="6938" max="6938" width="8.7109375" style="61" bestFit="1" customWidth="1"/>
    <col min="6939" max="7168" width="9.140625" style="61"/>
    <col min="7169" max="7169" width="9.5703125" style="61" bestFit="1" customWidth="1"/>
    <col min="7170" max="7174" width="3.140625" style="61" customWidth="1"/>
    <col min="7175" max="7175" width="4" style="61" bestFit="1" customWidth="1"/>
    <col min="7176" max="7176" width="8.7109375" style="61" bestFit="1" customWidth="1"/>
    <col min="7177" max="7177" width="7.7109375" style="61" customWidth="1"/>
    <col min="7178" max="7178" width="9.5703125" style="61" bestFit="1" customWidth="1"/>
    <col min="7179" max="7183" width="3.140625" style="61" customWidth="1"/>
    <col min="7184" max="7184" width="4" style="61" bestFit="1" customWidth="1"/>
    <col min="7185" max="7185" width="8.7109375" style="61" bestFit="1" customWidth="1"/>
    <col min="7186" max="7186" width="7.7109375" style="61" customWidth="1"/>
    <col min="7187" max="7187" width="10.28515625" style="61" bestFit="1" customWidth="1"/>
    <col min="7188" max="7192" width="3.140625" style="61" customWidth="1"/>
    <col min="7193" max="7193" width="4" style="61" bestFit="1" customWidth="1"/>
    <col min="7194" max="7194" width="8.7109375" style="61" bestFit="1" customWidth="1"/>
    <col min="7195" max="7424" width="9.140625" style="61"/>
    <col min="7425" max="7425" width="9.5703125" style="61" bestFit="1" customWidth="1"/>
    <col min="7426" max="7430" width="3.140625" style="61" customWidth="1"/>
    <col min="7431" max="7431" width="4" style="61" bestFit="1" customWidth="1"/>
    <col min="7432" max="7432" width="8.7109375" style="61" bestFit="1" customWidth="1"/>
    <col min="7433" max="7433" width="7.7109375" style="61" customWidth="1"/>
    <col min="7434" max="7434" width="9.5703125" style="61" bestFit="1" customWidth="1"/>
    <col min="7435" max="7439" width="3.140625" style="61" customWidth="1"/>
    <col min="7440" max="7440" width="4" style="61" bestFit="1" customWidth="1"/>
    <col min="7441" max="7441" width="8.7109375" style="61" bestFit="1" customWidth="1"/>
    <col min="7442" max="7442" width="7.7109375" style="61" customWidth="1"/>
    <col min="7443" max="7443" width="10.28515625" style="61" bestFit="1" customWidth="1"/>
    <col min="7444" max="7448" width="3.140625" style="61" customWidth="1"/>
    <col min="7449" max="7449" width="4" style="61" bestFit="1" customWidth="1"/>
    <col min="7450" max="7450" width="8.7109375" style="61" bestFit="1" customWidth="1"/>
    <col min="7451" max="7680" width="9.140625" style="61"/>
    <col min="7681" max="7681" width="9.5703125" style="61" bestFit="1" customWidth="1"/>
    <col min="7682" max="7686" width="3.140625" style="61" customWidth="1"/>
    <col min="7687" max="7687" width="4" style="61" bestFit="1" customWidth="1"/>
    <col min="7688" max="7688" width="8.7109375" style="61" bestFit="1" customWidth="1"/>
    <col min="7689" max="7689" width="7.7109375" style="61" customWidth="1"/>
    <col min="7690" max="7690" width="9.5703125" style="61" bestFit="1" customWidth="1"/>
    <col min="7691" max="7695" width="3.140625" style="61" customWidth="1"/>
    <col min="7696" max="7696" width="4" style="61" bestFit="1" customWidth="1"/>
    <col min="7697" max="7697" width="8.7109375" style="61" bestFit="1" customWidth="1"/>
    <col min="7698" max="7698" width="7.7109375" style="61" customWidth="1"/>
    <col min="7699" max="7699" width="10.28515625" style="61" bestFit="1" customWidth="1"/>
    <col min="7700" max="7704" width="3.140625" style="61" customWidth="1"/>
    <col min="7705" max="7705" width="4" style="61" bestFit="1" customWidth="1"/>
    <col min="7706" max="7706" width="8.7109375" style="61" bestFit="1" customWidth="1"/>
    <col min="7707" max="7936" width="9.140625" style="61"/>
    <col min="7937" max="7937" width="9.5703125" style="61" bestFit="1" customWidth="1"/>
    <col min="7938" max="7942" width="3.140625" style="61" customWidth="1"/>
    <col min="7943" max="7943" width="4" style="61" bestFit="1" customWidth="1"/>
    <col min="7944" max="7944" width="8.7109375" style="61" bestFit="1" customWidth="1"/>
    <col min="7945" max="7945" width="7.7109375" style="61" customWidth="1"/>
    <col min="7946" max="7946" width="9.5703125" style="61" bestFit="1" customWidth="1"/>
    <col min="7947" max="7951" width="3.140625" style="61" customWidth="1"/>
    <col min="7952" max="7952" width="4" style="61" bestFit="1" customWidth="1"/>
    <col min="7953" max="7953" width="8.7109375" style="61" bestFit="1" customWidth="1"/>
    <col min="7954" max="7954" width="7.7109375" style="61" customWidth="1"/>
    <col min="7955" max="7955" width="10.28515625" style="61" bestFit="1" customWidth="1"/>
    <col min="7956" max="7960" width="3.140625" style="61" customWidth="1"/>
    <col min="7961" max="7961" width="4" style="61" bestFit="1" customWidth="1"/>
    <col min="7962" max="7962" width="8.7109375" style="61" bestFit="1" customWidth="1"/>
    <col min="7963" max="8192" width="9.140625" style="61"/>
    <col min="8193" max="8193" width="9.5703125" style="61" bestFit="1" customWidth="1"/>
    <col min="8194" max="8198" width="3.140625" style="61" customWidth="1"/>
    <col min="8199" max="8199" width="4" style="61" bestFit="1" customWidth="1"/>
    <col min="8200" max="8200" width="8.7109375" style="61" bestFit="1" customWidth="1"/>
    <col min="8201" max="8201" width="7.7109375" style="61" customWidth="1"/>
    <col min="8202" max="8202" width="9.5703125" style="61" bestFit="1" customWidth="1"/>
    <col min="8203" max="8207" width="3.140625" style="61" customWidth="1"/>
    <col min="8208" max="8208" width="4" style="61" bestFit="1" customWidth="1"/>
    <col min="8209" max="8209" width="8.7109375" style="61" bestFit="1" customWidth="1"/>
    <col min="8210" max="8210" width="7.7109375" style="61" customWidth="1"/>
    <col min="8211" max="8211" width="10.28515625" style="61" bestFit="1" customWidth="1"/>
    <col min="8212" max="8216" width="3.140625" style="61" customWidth="1"/>
    <col min="8217" max="8217" width="4" style="61" bestFit="1" customWidth="1"/>
    <col min="8218" max="8218" width="8.7109375" style="61" bestFit="1" customWidth="1"/>
    <col min="8219" max="8448" width="9.140625" style="61"/>
    <col min="8449" max="8449" width="9.5703125" style="61" bestFit="1" customWidth="1"/>
    <col min="8450" max="8454" width="3.140625" style="61" customWidth="1"/>
    <col min="8455" max="8455" width="4" style="61" bestFit="1" customWidth="1"/>
    <col min="8456" max="8456" width="8.7109375" style="61" bestFit="1" customWidth="1"/>
    <col min="8457" max="8457" width="7.7109375" style="61" customWidth="1"/>
    <col min="8458" max="8458" width="9.5703125" style="61" bestFit="1" customWidth="1"/>
    <col min="8459" max="8463" width="3.140625" style="61" customWidth="1"/>
    <col min="8464" max="8464" width="4" style="61" bestFit="1" customWidth="1"/>
    <col min="8465" max="8465" width="8.7109375" style="61" bestFit="1" customWidth="1"/>
    <col min="8466" max="8466" width="7.7109375" style="61" customWidth="1"/>
    <col min="8467" max="8467" width="10.28515625" style="61" bestFit="1" customWidth="1"/>
    <col min="8468" max="8472" width="3.140625" style="61" customWidth="1"/>
    <col min="8473" max="8473" width="4" style="61" bestFit="1" customWidth="1"/>
    <col min="8474" max="8474" width="8.7109375" style="61" bestFit="1" customWidth="1"/>
    <col min="8475" max="8704" width="9.140625" style="61"/>
    <col min="8705" max="8705" width="9.5703125" style="61" bestFit="1" customWidth="1"/>
    <col min="8706" max="8710" width="3.140625" style="61" customWidth="1"/>
    <col min="8711" max="8711" width="4" style="61" bestFit="1" customWidth="1"/>
    <col min="8712" max="8712" width="8.7109375" style="61" bestFit="1" customWidth="1"/>
    <col min="8713" max="8713" width="7.7109375" style="61" customWidth="1"/>
    <col min="8714" max="8714" width="9.5703125" style="61" bestFit="1" customWidth="1"/>
    <col min="8715" max="8719" width="3.140625" style="61" customWidth="1"/>
    <col min="8720" max="8720" width="4" style="61" bestFit="1" customWidth="1"/>
    <col min="8721" max="8721" width="8.7109375" style="61" bestFit="1" customWidth="1"/>
    <col min="8722" max="8722" width="7.7109375" style="61" customWidth="1"/>
    <col min="8723" max="8723" width="10.28515625" style="61" bestFit="1" customWidth="1"/>
    <col min="8724" max="8728" width="3.140625" style="61" customWidth="1"/>
    <col min="8729" max="8729" width="4" style="61" bestFit="1" customWidth="1"/>
    <col min="8730" max="8730" width="8.7109375" style="61" bestFit="1" customWidth="1"/>
    <col min="8731" max="8960" width="9.140625" style="61"/>
    <col min="8961" max="8961" width="9.5703125" style="61" bestFit="1" customWidth="1"/>
    <col min="8962" max="8966" width="3.140625" style="61" customWidth="1"/>
    <col min="8967" max="8967" width="4" style="61" bestFit="1" customWidth="1"/>
    <col min="8968" max="8968" width="8.7109375" style="61" bestFit="1" customWidth="1"/>
    <col min="8969" max="8969" width="7.7109375" style="61" customWidth="1"/>
    <col min="8970" max="8970" width="9.5703125" style="61" bestFit="1" customWidth="1"/>
    <col min="8971" max="8975" width="3.140625" style="61" customWidth="1"/>
    <col min="8976" max="8976" width="4" style="61" bestFit="1" customWidth="1"/>
    <col min="8977" max="8977" width="8.7109375" style="61" bestFit="1" customWidth="1"/>
    <col min="8978" max="8978" width="7.7109375" style="61" customWidth="1"/>
    <col min="8979" max="8979" width="10.28515625" style="61" bestFit="1" customWidth="1"/>
    <col min="8980" max="8984" width="3.140625" style="61" customWidth="1"/>
    <col min="8985" max="8985" width="4" style="61" bestFit="1" customWidth="1"/>
    <col min="8986" max="8986" width="8.7109375" style="61" bestFit="1" customWidth="1"/>
    <col min="8987" max="9216" width="9.140625" style="61"/>
    <col min="9217" max="9217" width="9.5703125" style="61" bestFit="1" customWidth="1"/>
    <col min="9218" max="9222" width="3.140625" style="61" customWidth="1"/>
    <col min="9223" max="9223" width="4" style="61" bestFit="1" customWidth="1"/>
    <col min="9224" max="9224" width="8.7109375" style="61" bestFit="1" customWidth="1"/>
    <col min="9225" max="9225" width="7.7109375" style="61" customWidth="1"/>
    <col min="9226" max="9226" width="9.5703125" style="61" bestFit="1" customWidth="1"/>
    <col min="9227" max="9231" width="3.140625" style="61" customWidth="1"/>
    <col min="9232" max="9232" width="4" style="61" bestFit="1" customWidth="1"/>
    <col min="9233" max="9233" width="8.7109375" style="61" bestFit="1" customWidth="1"/>
    <col min="9234" max="9234" width="7.7109375" style="61" customWidth="1"/>
    <col min="9235" max="9235" width="10.28515625" style="61" bestFit="1" customWidth="1"/>
    <col min="9236" max="9240" width="3.140625" style="61" customWidth="1"/>
    <col min="9241" max="9241" width="4" style="61" bestFit="1" customWidth="1"/>
    <col min="9242" max="9242" width="8.7109375" style="61" bestFit="1" customWidth="1"/>
    <col min="9243" max="9472" width="9.140625" style="61"/>
    <col min="9473" max="9473" width="9.5703125" style="61" bestFit="1" customWidth="1"/>
    <col min="9474" max="9478" width="3.140625" style="61" customWidth="1"/>
    <col min="9479" max="9479" width="4" style="61" bestFit="1" customWidth="1"/>
    <col min="9480" max="9480" width="8.7109375" style="61" bestFit="1" customWidth="1"/>
    <col min="9481" max="9481" width="7.7109375" style="61" customWidth="1"/>
    <col min="9482" max="9482" width="9.5703125" style="61" bestFit="1" customWidth="1"/>
    <col min="9483" max="9487" width="3.140625" style="61" customWidth="1"/>
    <col min="9488" max="9488" width="4" style="61" bestFit="1" customWidth="1"/>
    <col min="9489" max="9489" width="8.7109375" style="61" bestFit="1" customWidth="1"/>
    <col min="9490" max="9490" width="7.7109375" style="61" customWidth="1"/>
    <col min="9491" max="9491" width="10.28515625" style="61" bestFit="1" customWidth="1"/>
    <col min="9492" max="9496" width="3.140625" style="61" customWidth="1"/>
    <col min="9497" max="9497" width="4" style="61" bestFit="1" customWidth="1"/>
    <col min="9498" max="9498" width="8.7109375" style="61" bestFit="1" customWidth="1"/>
    <col min="9499" max="9728" width="9.140625" style="61"/>
    <col min="9729" max="9729" width="9.5703125" style="61" bestFit="1" customWidth="1"/>
    <col min="9730" max="9734" width="3.140625" style="61" customWidth="1"/>
    <col min="9735" max="9735" width="4" style="61" bestFit="1" customWidth="1"/>
    <col min="9736" max="9736" width="8.7109375" style="61" bestFit="1" customWidth="1"/>
    <col min="9737" max="9737" width="7.7109375" style="61" customWidth="1"/>
    <col min="9738" max="9738" width="9.5703125" style="61" bestFit="1" customWidth="1"/>
    <col min="9739" max="9743" width="3.140625" style="61" customWidth="1"/>
    <col min="9744" max="9744" width="4" style="61" bestFit="1" customWidth="1"/>
    <col min="9745" max="9745" width="8.7109375" style="61" bestFit="1" customWidth="1"/>
    <col min="9746" max="9746" width="7.7109375" style="61" customWidth="1"/>
    <col min="9747" max="9747" width="10.28515625" style="61" bestFit="1" customWidth="1"/>
    <col min="9748" max="9752" width="3.140625" style="61" customWidth="1"/>
    <col min="9753" max="9753" width="4" style="61" bestFit="1" customWidth="1"/>
    <col min="9754" max="9754" width="8.7109375" style="61" bestFit="1" customWidth="1"/>
    <col min="9755" max="9984" width="9.140625" style="61"/>
    <col min="9985" max="9985" width="9.5703125" style="61" bestFit="1" customWidth="1"/>
    <col min="9986" max="9990" width="3.140625" style="61" customWidth="1"/>
    <col min="9991" max="9991" width="4" style="61" bestFit="1" customWidth="1"/>
    <col min="9992" max="9992" width="8.7109375" style="61" bestFit="1" customWidth="1"/>
    <col min="9993" max="9993" width="7.7109375" style="61" customWidth="1"/>
    <col min="9994" max="9994" width="9.5703125" style="61" bestFit="1" customWidth="1"/>
    <col min="9995" max="9999" width="3.140625" style="61" customWidth="1"/>
    <col min="10000" max="10000" width="4" style="61" bestFit="1" customWidth="1"/>
    <col min="10001" max="10001" width="8.7109375" style="61" bestFit="1" customWidth="1"/>
    <col min="10002" max="10002" width="7.7109375" style="61" customWidth="1"/>
    <col min="10003" max="10003" width="10.28515625" style="61" bestFit="1" customWidth="1"/>
    <col min="10004" max="10008" width="3.140625" style="61" customWidth="1"/>
    <col min="10009" max="10009" width="4" style="61" bestFit="1" customWidth="1"/>
    <col min="10010" max="10010" width="8.7109375" style="61" bestFit="1" customWidth="1"/>
    <col min="10011" max="10240" width="9.140625" style="61"/>
    <col min="10241" max="10241" width="9.5703125" style="61" bestFit="1" customWidth="1"/>
    <col min="10242" max="10246" width="3.140625" style="61" customWidth="1"/>
    <col min="10247" max="10247" width="4" style="61" bestFit="1" customWidth="1"/>
    <col min="10248" max="10248" width="8.7109375" style="61" bestFit="1" customWidth="1"/>
    <col min="10249" max="10249" width="7.7109375" style="61" customWidth="1"/>
    <col min="10250" max="10250" width="9.5703125" style="61" bestFit="1" customWidth="1"/>
    <col min="10251" max="10255" width="3.140625" style="61" customWidth="1"/>
    <col min="10256" max="10256" width="4" style="61" bestFit="1" customWidth="1"/>
    <col min="10257" max="10257" width="8.7109375" style="61" bestFit="1" customWidth="1"/>
    <col min="10258" max="10258" width="7.7109375" style="61" customWidth="1"/>
    <col min="10259" max="10259" width="10.28515625" style="61" bestFit="1" customWidth="1"/>
    <col min="10260" max="10264" width="3.140625" style="61" customWidth="1"/>
    <col min="10265" max="10265" width="4" style="61" bestFit="1" customWidth="1"/>
    <col min="10266" max="10266" width="8.7109375" style="61" bestFit="1" customWidth="1"/>
    <col min="10267" max="10496" width="9.140625" style="61"/>
    <col min="10497" max="10497" width="9.5703125" style="61" bestFit="1" customWidth="1"/>
    <col min="10498" max="10502" width="3.140625" style="61" customWidth="1"/>
    <col min="10503" max="10503" width="4" style="61" bestFit="1" customWidth="1"/>
    <col min="10504" max="10504" width="8.7109375" style="61" bestFit="1" customWidth="1"/>
    <col min="10505" max="10505" width="7.7109375" style="61" customWidth="1"/>
    <col min="10506" max="10506" width="9.5703125" style="61" bestFit="1" customWidth="1"/>
    <col min="10507" max="10511" width="3.140625" style="61" customWidth="1"/>
    <col min="10512" max="10512" width="4" style="61" bestFit="1" customWidth="1"/>
    <col min="10513" max="10513" width="8.7109375" style="61" bestFit="1" customWidth="1"/>
    <col min="10514" max="10514" width="7.7109375" style="61" customWidth="1"/>
    <col min="10515" max="10515" width="10.28515625" style="61" bestFit="1" customWidth="1"/>
    <col min="10516" max="10520" width="3.140625" style="61" customWidth="1"/>
    <col min="10521" max="10521" width="4" style="61" bestFit="1" customWidth="1"/>
    <col min="10522" max="10522" width="8.7109375" style="61" bestFit="1" customWidth="1"/>
    <col min="10523" max="10752" width="9.140625" style="61"/>
    <col min="10753" max="10753" width="9.5703125" style="61" bestFit="1" customWidth="1"/>
    <col min="10754" max="10758" width="3.140625" style="61" customWidth="1"/>
    <col min="10759" max="10759" width="4" style="61" bestFit="1" customWidth="1"/>
    <col min="10760" max="10760" width="8.7109375" style="61" bestFit="1" customWidth="1"/>
    <col min="10761" max="10761" width="7.7109375" style="61" customWidth="1"/>
    <col min="10762" max="10762" width="9.5703125" style="61" bestFit="1" customWidth="1"/>
    <col min="10763" max="10767" width="3.140625" style="61" customWidth="1"/>
    <col min="10768" max="10768" width="4" style="61" bestFit="1" customWidth="1"/>
    <col min="10769" max="10769" width="8.7109375" style="61" bestFit="1" customWidth="1"/>
    <col min="10770" max="10770" width="7.7109375" style="61" customWidth="1"/>
    <col min="10771" max="10771" width="10.28515625" style="61" bestFit="1" customWidth="1"/>
    <col min="10772" max="10776" width="3.140625" style="61" customWidth="1"/>
    <col min="10777" max="10777" width="4" style="61" bestFit="1" customWidth="1"/>
    <col min="10778" max="10778" width="8.7109375" style="61" bestFit="1" customWidth="1"/>
    <col min="10779" max="11008" width="9.140625" style="61"/>
    <col min="11009" max="11009" width="9.5703125" style="61" bestFit="1" customWidth="1"/>
    <col min="11010" max="11014" width="3.140625" style="61" customWidth="1"/>
    <col min="11015" max="11015" width="4" style="61" bestFit="1" customWidth="1"/>
    <col min="11016" max="11016" width="8.7109375" style="61" bestFit="1" customWidth="1"/>
    <col min="11017" max="11017" width="7.7109375" style="61" customWidth="1"/>
    <col min="11018" max="11018" width="9.5703125" style="61" bestFit="1" customWidth="1"/>
    <col min="11019" max="11023" width="3.140625" style="61" customWidth="1"/>
    <col min="11024" max="11024" width="4" style="61" bestFit="1" customWidth="1"/>
    <col min="11025" max="11025" width="8.7109375" style="61" bestFit="1" customWidth="1"/>
    <col min="11026" max="11026" width="7.7109375" style="61" customWidth="1"/>
    <col min="11027" max="11027" width="10.28515625" style="61" bestFit="1" customWidth="1"/>
    <col min="11028" max="11032" width="3.140625" style="61" customWidth="1"/>
    <col min="11033" max="11033" width="4" style="61" bestFit="1" customWidth="1"/>
    <col min="11034" max="11034" width="8.7109375" style="61" bestFit="1" customWidth="1"/>
    <col min="11035" max="11264" width="9.140625" style="61"/>
    <col min="11265" max="11265" width="9.5703125" style="61" bestFit="1" customWidth="1"/>
    <col min="11266" max="11270" width="3.140625" style="61" customWidth="1"/>
    <col min="11271" max="11271" width="4" style="61" bestFit="1" customWidth="1"/>
    <col min="11272" max="11272" width="8.7109375" style="61" bestFit="1" customWidth="1"/>
    <col min="11273" max="11273" width="7.7109375" style="61" customWidth="1"/>
    <col min="11274" max="11274" width="9.5703125" style="61" bestFit="1" customWidth="1"/>
    <col min="11275" max="11279" width="3.140625" style="61" customWidth="1"/>
    <col min="11280" max="11280" width="4" style="61" bestFit="1" customWidth="1"/>
    <col min="11281" max="11281" width="8.7109375" style="61" bestFit="1" customWidth="1"/>
    <col min="11282" max="11282" width="7.7109375" style="61" customWidth="1"/>
    <col min="11283" max="11283" width="10.28515625" style="61" bestFit="1" customWidth="1"/>
    <col min="11284" max="11288" width="3.140625" style="61" customWidth="1"/>
    <col min="11289" max="11289" width="4" style="61" bestFit="1" customWidth="1"/>
    <col min="11290" max="11290" width="8.7109375" style="61" bestFit="1" customWidth="1"/>
    <col min="11291" max="11520" width="9.140625" style="61"/>
    <col min="11521" max="11521" width="9.5703125" style="61" bestFit="1" customWidth="1"/>
    <col min="11522" max="11526" width="3.140625" style="61" customWidth="1"/>
    <col min="11527" max="11527" width="4" style="61" bestFit="1" customWidth="1"/>
    <col min="11528" max="11528" width="8.7109375" style="61" bestFit="1" customWidth="1"/>
    <col min="11529" max="11529" width="7.7109375" style="61" customWidth="1"/>
    <col min="11530" max="11530" width="9.5703125" style="61" bestFit="1" customWidth="1"/>
    <col min="11531" max="11535" width="3.140625" style="61" customWidth="1"/>
    <col min="11536" max="11536" width="4" style="61" bestFit="1" customWidth="1"/>
    <col min="11537" max="11537" width="8.7109375" style="61" bestFit="1" customWidth="1"/>
    <col min="11538" max="11538" width="7.7109375" style="61" customWidth="1"/>
    <col min="11539" max="11539" width="10.28515625" style="61" bestFit="1" customWidth="1"/>
    <col min="11540" max="11544" width="3.140625" style="61" customWidth="1"/>
    <col min="11545" max="11545" width="4" style="61" bestFit="1" customWidth="1"/>
    <col min="11546" max="11546" width="8.7109375" style="61" bestFit="1" customWidth="1"/>
    <col min="11547" max="11776" width="9.140625" style="61"/>
    <col min="11777" max="11777" width="9.5703125" style="61" bestFit="1" customWidth="1"/>
    <col min="11778" max="11782" width="3.140625" style="61" customWidth="1"/>
    <col min="11783" max="11783" width="4" style="61" bestFit="1" customWidth="1"/>
    <col min="11784" max="11784" width="8.7109375" style="61" bestFit="1" customWidth="1"/>
    <col min="11785" max="11785" width="7.7109375" style="61" customWidth="1"/>
    <col min="11786" max="11786" width="9.5703125" style="61" bestFit="1" customWidth="1"/>
    <col min="11787" max="11791" width="3.140625" style="61" customWidth="1"/>
    <col min="11792" max="11792" width="4" style="61" bestFit="1" customWidth="1"/>
    <col min="11793" max="11793" width="8.7109375" style="61" bestFit="1" customWidth="1"/>
    <col min="11794" max="11794" width="7.7109375" style="61" customWidth="1"/>
    <col min="11795" max="11795" width="10.28515625" style="61" bestFit="1" customWidth="1"/>
    <col min="11796" max="11800" width="3.140625" style="61" customWidth="1"/>
    <col min="11801" max="11801" width="4" style="61" bestFit="1" customWidth="1"/>
    <col min="11802" max="11802" width="8.7109375" style="61" bestFit="1" customWidth="1"/>
    <col min="11803" max="12032" width="9.140625" style="61"/>
    <col min="12033" max="12033" width="9.5703125" style="61" bestFit="1" customWidth="1"/>
    <col min="12034" max="12038" width="3.140625" style="61" customWidth="1"/>
    <col min="12039" max="12039" width="4" style="61" bestFit="1" customWidth="1"/>
    <col min="12040" max="12040" width="8.7109375" style="61" bestFit="1" customWidth="1"/>
    <col min="12041" max="12041" width="7.7109375" style="61" customWidth="1"/>
    <col min="12042" max="12042" width="9.5703125" style="61" bestFit="1" customWidth="1"/>
    <col min="12043" max="12047" width="3.140625" style="61" customWidth="1"/>
    <col min="12048" max="12048" width="4" style="61" bestFit="1" customWidth="1"/>
    <col min="12049" max="12049" width="8.7109375" style="61" bestFit="1" customWidth="1"/>
    <col min="12050" max="12050" width="7.7109375" style="61" customWidth="1"/>
    <col min="12051" max="12051" width="10.28515625" style="61" bestFit="1" customWidth="1"/>
    <col min="12052" max="12056" width="3.140625" style="61" customWidth="1"/>
    <col min="12057" max="12057" width="4" style="61" bestFit="1" customWidth="1"/>
    <col min="12058" max="12058" width="8.7109375" style="61" bestFit="1" customWidth="1"/>
    <col min="12059" max="12288" width="9.140625" style="61"/>
    <col min="12289" max="12289" width="9.5703125" style="61" bestFit="1" customWidth="1"/>
    <col min="12290" max="12294" width="3.140625" style="61" customWidth="1"/>
    <col min="12295" max="12295" width="4" style="61" bestFit="1" customWidth="1"/>
    <col min="12296" max="12296" width="8.7109375" style="61" bestFit="1" customWidth="1"/>
    <col min="12297" max="12297" width="7.7109375" style="61" customWidth="1"/>
    <col min="12298" max="12298" width="9.5703125" style="61" bestFit="1" customWidth="1"/>
    <col min="12299" max="12303" width="3.140625" style="61" customWidth="1"/>
    <col min="12304" max="12304" width="4" style="61" bestFit="1" customWidth="1"/>
    <col min="12305" max="12305" width="8.7109375" style="61" bestFit="1" customWidth="1"/>
    <col min="12306" max="12306" width="7.7109375" style="61" customWidth="1"/>
    <col min="12307" max="12307" width="10.28515625" style="61" bestFit="1" customWidth="1"/>
    <col min="12308" max="12312" width="3.140625" style="61" customWidth="1"/>
    <col min="12313" max="12313" width="4" style="61" bestFit="1" customWidth="1"/>
    <col min="12314" max="12314" width="8.7109375" style="61" bestFit="1" customWidth="1"/>
    <col min="12315" max="12544" width="9.140625" style="61"/>
    <col min="12545" max="12545" width="9.5703125" style="61" bestFit="1" customWidth="1"/>
    <col min="12546" max="12550" width="3.140625" style="61" customWidth="1"/>
    <col min="12551" max="12551" width="4" style="61" bestFit="1" customWidth="1"/>
    <col min="12552" max="12552" width="8.7109375" style="61" bestFit="1" customWidth="1"/>
    <col min="12553" max="12553" width="7.7109375" style="61" customWidth="1"/>
    <col min="12554" max="12554" width="9.5703125" style="61" bestFit="1" customWidth="1"/>
    <col min="12555" max="12559" width="3.140625" style="61" customWidth="1"/>
    <col min="12560" max="12560" width="4" style="61" bestFit="1" customWidth="1"/>
    <col min="12561" max="12561" width="8.7109375" style="61" bestFit="1" customWidth="1"/>
    <col min="12562" max="12562" width="7.7109375" style="61" customWidth="1"/>
    <col min="12563" max="12563" width="10.28515625" style="61" bestFit="1" customWidth="1"/>
    <col min="12564" max="12568" width="3.140625" style="61" customWidth="1"/>
    <col min="12569" max="12569" width="4" style="61" bestFit="1" customWidth="1"/>
    <col min="12570" max="12570" width="8.7109375" style="61" bestFit="1" customWidth="1"/>
    <col min="12571" max="12800" width="9.140625" style="61"/>
    <col min="12801" max="12801" width="9.5703125" style="61" bestFit="1" customWidth="1"/>
    <col min="12802" max="12806" width="3.140625" style="61" customWidth="1"/>
    <col min="12807" max="12807" width="4" style="61" bestFit="1" customWidth="1"/>
    <col min="12808" max="12808" width="8.7109375" style="61" bestFit="1" customWidth="1"/>
    <col min="12809" max="12809" width="7.7109375" style="61" customWidth="1"/>
    <col min="12810" max="12810" width="9.5703125" style="61" bestFit="1" customWidth="1"/>
    <col min="12811" max="12815" width="3.140625" style="61" customWidth="1"/>
    <col min="12816" max="12816" width="4" style="61" bestFit="1" customWidth="1"/>
    <col min="12817" max="12817" width="8.7109375" style="61" bestFit="1" customWidth="1"/>
    <col min="12818" max="12818" width="7.7109375" style="61" customWidth="1"/>
    <col min="12819" max="12819" width="10.28515625" style="61" bestFit="1" customWidth="1"/>
    <col min="12820" max="12824" width="3.140625" style="61" customWidth="1"/>
    <col min="12825" max="12825" width="4" style="61" bestFit="1" customWidth="1"/>
    <col min="12826" max="12826" width="8.7109375" style="61" bestFit="1" customWidth="1"/>
    <col min="12827" max="13056" width="9.140625" style="61"/>
    <col min="13057" max="13057" width="9.5703125" style="61" bestFit="1" customWidth="1"/>
    <col min="13058" max="13062" width="3.140625" style="61" customWidth="1"/>
    <col min="13063" max="13063" width="4" style="61" bestFit="1" customWidth="1"/>
    <col min="13064" max="13064" width="8.7109375" style="61" bestFit="1" customWidth="1"/>
    <col min="13065" max="13065" width="7.7109375" style="61" customWidth="1"/>
    <col min="13066" max="13066" width="9.5703125" style="61" bestFit="1" customWidth="1"/>
    <col min="13067" max="13071" width="3.140625" style="61" customWidth="1"/>
    <col min="13072" max="13072" width="4" style="61" bestFit="1" customWidth="1"/>
    <col min="13073" max="13073" width="8.7109375" style="61" bestFit="1" customWidth="1"/>
    <col min="13074" max="13074" width="7.7109375" style="61" customWidth="1"/>
    <col min="13075" max="13075" width="10.28515625" style="61" bestFit="1" customWidth="1"/>
    <col min="13076" max="13080" width="3.140625" style="61" customWidth="1"/>
    <col min="13081" max="13081" width="4" style="61" bestFit="1" customWidth="1"/>
    <col min="13082" max="13082" width="8.7109375" style="61" bestFit="1" customWidth="1"/>
    <col min="13083" max="13312" width="9.140625" style="61"/>
    <col min="13313" max="13313" width="9.5703125" style="61" bestFit="1" customWidth="1"/>
    <col min="13314" max="13318" width="3.140625" style="61" customWidth="1"/>
    <col min="13319" max="13319" width="4" style="61" bestFit="1" customWidth="1"/>
    <col min="13320" max="13320" width="8.7109375" style="61" bestFit="1" customWidth="1"/>
    <col min="13321" max="13321" width="7.7109375" style="61" customWidth="1"/>
    <col min="13322" max="13322" width="9.5703125" style="61" bestFit="1" customWidth="1"/>
    <col min="13323" max="13327" width="3.140625" style="61" customWidth="1"/>
    <col min="13328" max="13328" width="4" style="61" bestFit="1" customWidth="1"/>
    <col min="13329" max="13329" width="8.7109375" style="61" bestFit="1" customWidth="1"/>
    <col min="13330" max="13330" width="7.7109375" style="61" customWidth="1"/>
    <col min="13331" max="13331" width="10.28515625" style="61" bestFit="1" customWidth="1"/>
    <col min="13332" max="13336" width="3.140625" style="61" customWidth="1"/>
    <col min="13337" max="13337" width="4" style="61" bestFit="1" customWidth="1"/>
    <col min="13338" max="13338" width="8.7109375" style="61" bestFit="1" customWidth="1"/>
    <col min="13339" max="13568" width="9.140625" style="61"/>
    <col min="13569" max="13569" width="9.5703125" style="61" bestFit="1" customWidth="1"/>
    <col min="13570" max="13574" width="3.140625" style="61" customWidth="1"/>
    <col min="13575" max="13575" width="4" style="61" bestFit="1" customWidth="1"/>
    <col min="13576" max="13576" width="8.7109375" style="61" bestFit="1" customWidth="1"/>
    <col min="13577" max="13577" width="7.7109375" style="61" customWidth="1"/>
    <col min="13578" max="13578" width="9.5703125" style="61" bestFit="1" customWidth="1"/>
    <col min="13579" max="13583" width="3.140625" style="61" customWidth="1"/>
    <col min="13584" max="13584" width="4" style="61" bestFit="1" customWidth="1"/>
    <col min="13585" max="13585" width="8.7109375" style="61" bestFit="1" customWidth="1"/>
    <col min="13586" max="13586" width="7.7109375" style="61" customWidth="1"/>
    <col min="13587" max="13587" width="10.28515625" style="61" bestFit="1" customWidth="1"/>
    <col min="13588" max="13592" width="3.140625" style="61" customWidth="1"/>
    <col min="13593" max="13593" width="4" style="61" bestFit="1" customWidth="1"/>
    <col min="13594" max="13594" width="8.7109375" style="61" bestFit="1" customWidth="1"/>
    <col min="13595" max="13824" width="9.140625" style="61"/>
    <col min="13825" max="13825" width="9.5703125" style="61" bestFit="1" customWidth="1"/>
    <col min="13826" max="13830" width="3.140625" style="61" customWidth="1"/>
    <col min="13831" max="13831" width="4" style="61" bestFit="1" customWidth="1"/>
    <col min="13832" max="13832" width="8.7109375" style="61" bestFit="1" customWidth="1"/>
    <col min="13833" max="13833" width="7.7109375" style="61" customWidth="1"/>
    <col min="13834" max="13834" width="9.5703125" style="61" bestFit="1" customWidth="1"/>
    <col min="13835" max="13839" width="3.140625" style="61" customWidth="1"/>
    <col min="13840" max="13840" width="4" style="61" bestFit="1" customWidth="1"/>
    <col min="13841" max="13841" width="8.7109375" style="61" bestFit="1" customWidth="1"/>
    <col min="13842" max="13842" width="7.7109375" style="61" customWidth="1"/>
    <col min="13843" max="13843" width="10.28515625" style="61" bestFit="1" customWidth="1"/>
    <col min="13844" max="13848" width="3.140625" style="61" customWidth="1"/>
    <col min="13849" max="13849" width="4" style="61" bestFit="1" customWidth="1"/>
    <col min="13850" max="13850" width="8.7109375" style="61" bestFit="1" customWidth="1"/>
    <col min="13851" max="14080" width="9.140625" style="61"/>
    <col min="14081" max="14081" width="9.5703125" style="61" bestFit="1" customWidth="1"/>
    <col min="14082" max="14086" width="3.140625" style="61" customWidth="1"/>
    <col min="14087" max="14087" width="4" style="61" bestFit="1" customWidth="1"/>
    <col min="14088" max="14088" width="8.7109375" style="61" bestFit="1" customWidth="1"/>
    <col min="14089" max="14089" width="7.7109375" style="61" customWidth="1"/>
    <col min="14090" max="14090" width="9.5703125" style="61" bestFit="1" customWidth="1"/>
    <col min="14091" max="14095" width="3.140625" style="61" customWidth="1"/>
    <col min="14096" max="14096" width="4" style="61" bestFit="1" customWidth="1"/>
    <col min="14097" max="14097" width="8.7109375" style="61" bestFit="1" customWidth="1"/>
    <col min="14098" max="14098" width="7.7109375" style="61" customWidth="1"/>
    <col min="14099" max="14099" width="10.28515625" style="61" bestFit="1" customWidth="1"/>
    <col min="14100" max="14104" width="3.140625" style="61" customWidth="1"/>
    <col min="14105" max="14105" width="4" style="61" bestFit="1" customWidth="1"/>
    <col min="14106" max="14106" width="8.7109375" style="61" bestFit="1" customWidth="1"/>
    <col min="14107" max="14336" width="9.140625" style="61"/>
    <col min="14337" max="14337" width="9.5703125" style="61" bestFit="1" customWidth="1"/>
    <col min="14338" max="14342" width="3.140625" style="61" customWidth="1"/>
    <col min="14343" max="14343" width="4" style="61" bestFit="1" customWidth="1"/>
    <col min="14344" max="14344" width="8.7109375" style="61" bestFit="1" customWidth="1"/>
    <col min="14345" max="14345" width="7.7109375" style="61" customWidth="1"/>
    <col min="14346" max="14346" width="9.5703125" style="61" bestFit="1" customWidth="1"/>
    <col min="14347" max="14351" width="3.140625" style="61" customWidth="1"/>
    <col min="14352" max="14352" width="4" style="61" bestFit="1" customWidth="1"/>
    <col min="14353" max="14353" width="8.7109375" style="61" bestFit="1" customWidth="1"/>
    <col min="14354" max="14354" width="7.7109375" style="61" customWidth="1"/>
    <col min="14355" max="14355" width="10.28515625" style="61" bestFit="1" customWidth="1"/>
    <col min="14356" max="14360" width="3.140625" style="61" customWidth="1"/>
    <col min="14361" max="14361" width="4" style="61" bestFit="1" customWidth="1"/>
    <col min="14362" max="14362" width="8.7109375" style="61" bestFit="1" customWidth="1"/>
    <col min="14363" max="14592" width="9.140625" style="61"/>
    <col min="14593" max="14593" width="9.5703125" style="61" bestFit="1" customWidth="1"/>
    <col min="14594" max="14598" width="3.140625" style="61" customWidth="1"/>
    <col min="14599" max="14599" width="4" style="61" bestFit="1" customWidth="1"/>
    <col min="14600" max="14600" width="8.7109375" style="61" bestFit="1" customWidth="1"/>
    <col min="14601" max="14601" width="7.7109375" style="61" customWidth="1"/>
    <col min="14602" max="14602" width="9.5703125" style="61" bestFit="1" customWidth="1"/>
    <col min="14603" max="14607" width="3.140625" style="61" customWidth="1"/>
    <col min="14608" max="14608" width="4" style="61" bestFit="1" customWidth="1"/>
    <col min="14609" max="14609" width="8.7109375" style="61" bestFit="1" customWidth="1"/>
    <col min="14610" max="14610" width="7.7109375" style="61" customWidth="1"/>
    <col min="14611" max="14611" width="10.28515625" style="61" bestFit="1" customWidth="1"/>
    <col min="14612" max="14616" width="3.140625" style="61" customWidth="1"/>
    <col min="14617" max="14617" width="4" style="61" bestFit="1" customWidth="1"/>
    <col min="14618" max="14618" width="8.7109375" style="61" bestFit="1" customWidth="1"/>
    <col min="14619" max="14848" width="9.140625" style="61"/>
    <col min="14849" max="14849" width="9.5703125" style="61" bestFit="1" customWidth="1"/>
    <col min="14850" max="14854" width="3.140625" style="61" customWidth="1"/>
    <col min="14855" max="14855" width="4" style="61" bestFit="1" customWidth="1"/>
    <col min="14856" max="14856" width="8.7109375" style="61" bestFit="1" customWidth="1"/>
    <col min="14857" max="14857" width="7.7109375" style="61" customWidth="1"/>
    <col min="14858" max="14858" width="9.5703125" style="61" bestFit="1" customWidth="1"/>
    <col min="14859" max="14863" width="3.140625" style="61" customWidth="1"/>
    <col min="14864" max="14864" width="4" style="61" bestFit="1" customWidth="1"/>
    <col min="14865" max="14865" width="8.7109375" style="61" bestFit="1" customWidth="1"/>
    <col min="14866" max="14866" width="7.7109375" style="61" customWidth="1"/>
    <col min="14867" max="14867" width="10.28515625" style="61" bestFit="1" customWidth="1"/>
    <col min="14868" max="14872" width="3.140625" style="61" customWidth="1"/>
    <col min="14873" max="14873" width="4" style="61" bestFit="1" customWidth="1"/>
    <col min="14874" max="14874" width="8.7109375" style="61" bestFit="1" customWidth="1"/>
    <col min="14875" max="15104" width="9.140625" style="61"/>
    <col min="15105" max="15105" width="9.5703125" style="61" bestFit="1" customWidth="1"/>
    <col min="15106" max="15110" width="3.140625" style="61" customWidth="1"/>
    <col min="15111" max="15111" width="4" style="61" bestFit="1" customWidth="1"/>
    <col min="15112" max="15112" width="8.7109375" style="61" bestFit="1" customWidth="1"/>
    <col min="15113" max="15113" width="7.7109375" style="61" customWidth="1"/>
    <col min="15114" max="15114" width="9.5703125" style="61" bestFit="1" customWidth="1"/>
    <col min="15115" max="15119" width="3.140625" style="61" customWidth="1"/>
    <col min="15120" max="15120" width="4" style="61" bestFit="1" customWidth="1"/>
    <col min="15121" max="15121" width="8.7109375" style="61" bestFit="1" customWidth="1"/>
    <col min="15122" max="15122" width="7.7109375" style="61" customWidth="1"/>
    <col min="15123" max="15123" width="10.28515625" style="61" bestFit="1" customWidth="1"/>
    <col min="15124" max="15128" width="3.140625" style="61" customWidth="1"/>
    <col min="15129" max="15129" width="4" style="61" bestFit="1" customWidth="1"/>
    <col min="15130" max="15130" width="8.7109375" style="61" bestFit="1" customWidth="1"/>
    <col min="15131" max="15360" width="9.140625" style="61"/>
    <col min="15361" max="15361" width="9.5703125" style="61" bestFit="1" customWidth="1"/>
    <col min="15362" max="15366" width="3.140625" style="61" customWidth="1"/>
    <col min="15367" max="15367" width="4" style="61" bestFit="1" customWidth="1"/>
    <col min="15368" max="15368" width="8.7109375" style="61" bestFit="1" customWidth="1"/>
    <col min="15369" max="15369" width="7.7109375" style="61" customWidth="1"/>
    <col min="15370" max="15370" width="9.5703125" style="61" bestFit="1" customWidth="1"/>
    <col min="15371" max="15375" width="3.140625" style="61" customWidth="1"/>
    <col min="15376" max="15376" width="4" style="61" bestFit="1" customWidth="1"/>
    <col min="15377" max="15377" width="8.7109375" style="61" bestFit="1" customWidth="1"/>
    <col min="15378" max="15378" width="7.7109375" style="61" customWidth="1"/>
    <col min="15379" max="15379" width="10.28515625" style="61" bestFit="1" customWidth="1"/>
    <col min="15380" max="15384" width="3.140625" style="61" customWidth="1"/>
    <col min="15385" max="15385" width="4" style="61" bestFit="1" customWidth="1"/>
    <col min="15386" max="15386" width="8.7109375" style="61" bestFit="1" customWidth="1"/>
    <col min="15387" max="15616" width="9.140625" style="61"/>
    <col min="15617" max="15617" width="9.5703125" style="61" bestFit="1" customWidth="1"/>
    <col min="15618" max="15622" width="3.140625" style="61" customWidth="1"/>
    <col min="15623" max="15623" width="4" style="61" bestFit="1" customWidth="1"/>
    <col min="15624" max="15624" width="8.7109375" style="61" bestFit="1" customWidth="1"/>
    <col min="15625" max="15625" width="7.7109375" style="61" customWidth="1"/>
    <col min="15626" max="15626" width="9.5703125" style="61" bestFit="1" customWidth="1"/>
    <col min="15627" max="15631" width="3.140625" style="61" customWidth="1"/>
    <col min="15632" max="15632" width="4" style="61" bestFit="1" customWidth="1"/>
    <col min="15633" max="15633" width="8.7109375" style="61" bestFit="1" customWidth="1"/>
    <col min="15634" max="15634" width="7.7109375" style="61" customWidth="1"/>
    <col min="15635" max="15635" width="10.28515625" style="61" bestFit="1" customWidth="1"/>
    <col min="15636" max="15640" width="3.140625" style="61" customWidth="1"/>
    <col min="15641" max="15641" width="4" style="61" bestFit="1" customWidth="1"/>
    <col min="15642" max="15642" width="8.7109375" style="61" bestFit="1" customWidth="1"/>
    <col min="15643" max="15872" width="9.140625" style="61"/>
    <col min="15873" max="15873" width="9.5703125" style="61" bestFit="1" customWidth="1"/>
    <col min="15874" max="15878" width="3.140625" style="61" customWidth="1"/>
    <col min="15879" max="15879" width="4" style="61" bestFit="1" customWidth="1"/>
    <col min="15880" max="15880" width="8.7109375" style="61" bestFit="1" customWidth="1"/>
    <col min="15881" max="15881" width="7.7109375" style="61" customWidth="1"/>
    <col min="15882" max="15882" width="9.5703125" style="61" bestFit="1" customWidth="1"/>
    <col min="15883" max="15887" width="3.140625" style="61" customWidth="1"/>
    <col min="15888" max="15888" width="4" style="61" bestFit="1" customWidth="1"/>
    <col min="15889" max="15889" width="8.7109375" style="61" bestFit="1" customWidth="1"/>
    <col min="15890" max="15890" width="7.7109375" style="61" customWidth="1"/>
    <col min="15891" max="15891" width="10.28515625" style="61" bestFit="1" customWidth="1"/>
    <col min="15892" max="15896" width="3.140625" style="61" customWidth="1"/>
    <col min="15897" max="15897" width="4" style="61" bestFit="1" customWidth="1"/>
    <col min="15898" max="15898" width="8.7109375" style="61" bestFit="1" customWidth="1"/>
    <col min="15899" max="16128" width="9.140625" style="61"/>
    <col min="16129" max="16129" width="9.5703125" style="61" bestFit="1" customWidth="1"/>
    <col min="16130" max="16134" width="3.140625" style="61" customWidth="1"/>
    <col min="16135" max="16135" width="4" style="61" bestFit="1" customWidth="1"/>
    <col min="16136" max="16136" width="8.7109375" style="61" bestFit="1" customWidth="1"/>
    <col min="16137" max="16137" width="7.7109375" style="61" customWidth="1"/>
    <col min="16138" max="16138" width="9.5703125" style="61" bestFit="1" customWidth="1"/>
    <col min="16139" max="16143" width="3.140625" style="61" customWidth="1"/>
    <col min="16144" max="16144" width="4" style="61" bestFit="1" customWidth="1"/>
    <col min="16145" max="16145" width="8.7109375" style="61" bestFit="1" customWidth="1"/>
    <col min="16146" max="16146" width="7.7109375" style="61" customWidth="1"/>
    <col min="16147" max="16147" width="10.28515625" style="61" bestFit="1" customWidth="1"/>
    <col min="16148" max="16152" width="3.140625" style="61" customWidth="1"/>
    <col min="16153" max="16153" width="4" style="61" bestFit="1" customWidth="1"/>
    <col min="16154" max="16154" width="8.7109375" style="61" bestFit="1" customWidth="1"/>
    <col min="16155" max="16384" width="9.140625" style="61"/>
  </cols>
  <sheetData>
    <row r="1" spans="1:26" s="44" customFormat="1" ht="9.75" thickBot="1" x14ac:dyDescent="0.2">
      <c r="A1" s="40" t="s">
        <v>156</v>
      </c>
      <c r="B1" s="41">
        <v>1</v>
      </c>
      <c r="C1" s="41">
        <v>2</v>
      </c>
      <c r="D1" s="41">
        <v>3</v>
      </c>
      <c r="E1" s="41">
        <v>4</v>
      </c>
      <c r="F1" s="41" t="s">
        <v>26</v>
      </c>
      <c r="G1" s="96" t="s">
        <v>73</v>
      </c>
      <c r="H1" s="97" t="s">
        <v>164</v>
      </c>
      <c r="J1" s="40" t="s">
        <v>291</v>
      </c>
      <c r="K1" s="41">
        <v>1</v>
      </c>
      <c r="L1" s="41">
        <v>2</v>
      </c>
      <c r="M1" s="41">
        <v>3</v>
      </c>
      <c r="N1" s="41">
        <v>4</v>
      </c>
      <c r="O1" s="41" t="s">
        <v>26</v>
      </c>
      <c r="P1" s="96" t="s">
        <v>73</v>
      </c>
      <c r="Q1" s="97" t="s">
        <v>164</v>
      </c>
      <c r="S1" s="40" t="s">
        <v>38</v>
      </c>
      <c r="T1" s="41">
        <v>1</v>
      </c>
      <c r="U1" s="41">
        <v>2</v>
      </c>
      <c r="V1" s="41">
        <v>3</v>
      </c>
      <c r="W1" s="41">
        <v>4</v>
      </c>
      <c r="X1" s="41" t="s">
        <v>26</v>
      </c>
      <c r="Y1" s="96" t="s">
        <v>73</v>
      </c>
      <c r="Z1" s="97" t="s">
        <v>164</v>
      </c>
    </row>
    <row r="2" spans="1:26" s="44" customFormat="1" ht="9" x14ac:dyDescent="0.15">
      <c r="A2" s="44" t="s">
        <v>401</v>
      </c>
      <c r="B2" s="46">
        <v>10</v>
      </c>
      <c r="C2" s="69"/>
      <c r="D2" s="69"/>
      <c r="E2" s="69"/>
      <c r="F2" s="47">
        <f t="shared" ref="F2:F13" si="0">SUM(B2:E2)</f>
        <v>10</v>
      </c>
      <c r="G2" s="98">
        <v>1</v>
      </c>
      <c r="H2" s="99">
        <f t="shared" ref="H2:H13" si="1">F2/G2</f>
        <v>10</v>
      </c>
      <c r="J2" s="44" t="s">
        <v>234</v>
      </c>
      <c r="K2" s="46">
        <v>12</v>
      </c>
      <c r="L2" s="72"/>
      <c r="M2" s="72"/>
      <c r="N2" s="72"/>
      <c r="O2" s="47">
        <f t="shared" ref="O2:O13" si="2">SUM(K2:N2)</f>
        <v>12</v>
      </c>
      <c r="P2" s="98">
        <v>1</v>
      </c>
      <c r="Q2" s="99">
        <f t="shared" ref="Q2:Q13" si="3">O2/P2</f>
        <v>12</v>
      </c>
      <c r="S2" s="44" t="s">
        <v>406</v>
      </c>
      <c r="T2" s="46">
        <v>1</v>
      </c>
      <c r="U2" s="46">
        <v>0</v>
      </c>
      <c r="V2" s="69"/>
      <c r="W2" s="69"/>
      <c r="X2" s="47">
        <f t="shared" ref="X2:X12" si="4">SUM(T2:W2)</f>
        <v>1</v>
      </c>
      <c r="Y2" s="46">
        <v>1</v>
      </c>
      <c r="Z2" s="54">
        <f t="shared" ref="Z2:Z12" si="5">X2/Y2</f>
        <v>1</v>
      </c>
    </row>
    <row r="3" spans="1:26" s="44" customFormat="1" ht="9" x14ac:dyDescent="0.15">
      <c r="A3" s="44" t="s">
        <v>403</v>
      </c>
      <c r="B3" s="46">
        <v>0</v>
      </c>
      <c r="C3" s="69"/>
      <c r="D3" s="69"/>
      <c r="E3" s="69"/>
      <c r="F3" s="47">
        <f t="shared" si="0"/>
        <v>0</v>
      </c>
      <c r="G3" s="98">
        <v>1</v>
      </c>
      <c r="H3" s="99">
        <f t="shared" si="1"/>
        <v>0</v>
      </c>
      <c r="J3" s="44" t="s">
        <v>404</v>
      </c>
      <c r="K3" s="46">
        <v>0</v>
      </c>
      <c r="L3" s="46">
        <v>0</v>
      </c>
      <c r="M3" s="69"/>
      <c r="N3" s="69"/>
      <c r="O3" s="47">
        <f t="shared" si="2"/>
        <v>0</v>
      </c>
      <c r="P3" s="98">
        <v>2</v>
      </c>
      <c r="Q3" s="99">
        <f t="shared" si="3"/>
        <v>0</v>
      </c>
      <c r="S3" s="44" t="s">
        <v>408</v>
      </c>
      <c r="T3" s="46">
        <v>2</v>
      </c>
      <c r="U3" s="46">
        <v>1</v>
      </c>
      <c r="V3" s="69"/>
      <c r="W3" s="69"/>
      <c r="X3" s="47">
        <f t="shared" si="4"/>
        <v>3</v>
      </c>
      <c r="Y3" s="46">
        <v>1</v>
      </c>
      <c r="Z3" s="54">
        <f t="shared" si="5"/>
        <v>3</v>
      </c>
    </row>
    <row r="4" spans="1:26" s="44" customFormat="1" ht="9" x14ac:dyDescent="0.15">
      <c r="A4" s="44" t="s">
        <v>201</v>
      </c>
      <c r="B4" s="69"/>
      <c r="C4" s="46">
        <v>1</v>
      </c>
      <c r="D4" s="46">
        <v>0</v>
      </c>
      <c r="E4" s="69"/>
      <c r="F4" s="47">
        <f t="shared" si="0"/>
        <v>1</v>
      </c>
      <c r="G4" s="98">
        <v>1</v>
      </c>
      <c r="H4" s="99">
        <f t="shared" si="1"/>
        <v>1</v>
      </c>
      <c r="J4" s="44" t="s">
        <v>405</v>
      </c>
      <c r="K4" s="46">
        <v>9</v>
      </c>
      <c r="L4" s="69"/>
      <c r="M4" s="69"/>
      <c r="N4" s="69"/>
      <c r="O4" s="47">
        <f t="shared" si="2"/>
        <v>9</v>
      </c>
      <c r="P4" s="98">
        <v>2</v>
      </c>
      <c r="Q4" s="99">
        <f t="shared" si="3"/>
        <v>4.5</v>
      </c>
      <c r="S4" s="44" t="s">
        <v>412</v>
      </c>
      <c r="T4" s="69"/>
      <c r="U4" s="46">
        <v>12</v>
      </c>
      <c r="V4" s="46">
        <v>16</v>
      </c>
      <c r="W4" s="46">
        <v>4</v>
      </c>
      <c r="X4" s="47">
        <f t="shared" si="4"/>
        <v>32</v>
      </c>
      <c r="Y4" s="46">
        <v>1</v>
      </c>
      <c r="Z4" s="54">
        <f t="shared" si="5"/>
        <v>32</v>
      </c>
    </row>
    <row r="5" spans="1:26" s="44" customFormat="1" ht="9" x14ac:dyDescent="0.15">
      <c r="A5" s="44" t="s">
        <v>318</v>
      </c>
      <c r="B5" s="69"/>
      <c r="C5" s="46">
        <v>0</v>
      </c>
      <c r="D5" s="46">
        <v>1</v>
      </c>
      <c r="E5" s="69"/>
      <c r="F5" s="47">
        <f t="shared" si="0"/>
        <v>1</v>
      </c>
      <c r="G5" s="98">
        <v>1</v>
      </c>
      <c r="H5" s="99">
        <f t="shared" si="1"/>
        <v>1</v>
      </c>
      <c r="J5" s="44" t="s">
        <v>410</v>
      </c>
      <c r="K5" s="46">
        <v>8</v>
      </c>
      <c r="L5" s="69"/>
      <c r="M5" s="69"/>
      <c r="N5" s="69"/>
      <c r="O5" s="47">
        <f t="shared" si="2"/>
        <v>8</v>
      </c>
      <c r="P5" s="98">
        <v>4</v>
      </c>
      <c r="Q5" s="99">
        <f t="shared" si="3"/>
        <v>2</v>
      </c>
      <c r="S5" s="44" t="s">
        <v>366</v>
      </c>
      <c r="T5" s="69"/>
      <c r="U5" s="46">
        <v>0</v>
      </c>
      <c r="V5" s="46">
        <v>0</v>
      </c>
      <c r="W5" s="69"/>
      <c r="X5" s="47">
        <f t="shared" si="4"/>
        <v>0</v>
      </c>
      <c r="Y5" s="46">
        <v>2</v>
      </c>
      <c r="Z5" s="54">
        <f t="shared" si="5"/>
        <v>0</v>
      </c>
    </row>
    <row r="6" spans="1:26" s="44" customFormat="1" ht="9" x14ac:dyDescent="0.15">
      <c r="A6" s="44" t="s">
        <v>411</v>
      </c>
      <c r="B6" s="46">
        <v>16</v>
      </c>
      <c r="C6" s="46">
        <v>2</v>
      </c>
      <c r="D6" s="69"/>
      <c r="E6" s="69"/>
      <c r="F6" s="47">
        <f t="shared" si="0"/>
        <v>18</v>
      </c>
      <c r="G6" s="98">
        <v>3</v>
      </c>
      <c r="H6" s="99">
        <f t="shared" si="1"/>
        <v>6</v>
      </c>
      <c r="J6" s="44" t="s">
        <v>400</v>
      </c>
      <c r="K6" s="46">
        <v>0</v>
      </c>
      <c r="L6" s="69"/>
      <c r="M6" s="69"/>
      <c r="N6" s="69"/>
      <c r="O6" s="47">
        <f t="shared" si="2"/>
        <v>0</v>
      </c>
      <c r="P6" s="98">
        <v>5</v>
      </c>
      <c r="Q6" s="99">
        <f t="shared" si="3"/>
        <v>0</v>
      </c>
      <c r="S6" s="44" t="s">
        <v>369</v>
      </c>
      <c r="T6" s="46">
        <v>10</v>
      </c>
      <c r="U6" s="46">
        <v>12</v>
      </c>
      <c r="V6" s="69"/>
      <c r="W6" s="69"/>
      <c r="X6" s="47">
        <f t="shared" si="4"/>
        <v>22</v>
      </c>
      <c r="Y6" s="46">
        <v>2</v>
      </c>
      <c r="Z6" s="54">
        <f t="shared" si="5"/>
        <v>11</v>
      </c>
    </row>
    <row r="7" spans="1:26" s="44" customFormat="1" ht="9" x14ac:dyDescent="0.15">
      <c r="A7" s="44" t="s">
        <v>240</v>
      </c>
      <c r="B7" s="46">
        <v>2</v>
      </c>
      <c r="C7" s="46">
        <v>7</v>
      </c>
      <c r="D7" s="69"/>
      <c r="E7" s="69"/>
      <c r="F7" s="47">
        <f t="shared" si="0"/>
        <v>9</v>
      </c>
      <c r="G7" s="98">
        <v>4</v>
      </c>
      <c r="H7" s="99">
        <f t="shared" si="1"/>
        <v>2.25</v>
      </c>
      <c r="J7" s="44" t="s">
        <v>202</v>
      </c>
      <c r="K7" s="46">
        <v>1</v>
      </c>
      <c r="L7" s="69"/>
      <c r="M7" s="69"/>
      <c r="N7" s="69"/>
      <c r="O7" s="47">
        <f t="shared" si="2"/>
        <v>1</v>
      </c>
      <c r="P7" s="98">
        <v>5</v>
      </c>
      <c r="Q7" s="99">
        <f t="shared" si="3"/>
        <v>0.2</v>
      </c>
      <c r="S7" s="44" t="s">
        <v>380</v>
      </c>
      <c r="T7" s="69"/>
      <c r="U7" s="46">
        <v>7</v>
      </c>
      <c r="V7" s="46">
        <v>7</v>
      </c>
      <c r="W7" s="69"/>
      <c r="X7" s="47">
        <f t="shared" si="4"/>
        <v>14</v>
      </c>
      <c r="Y7" s="46">
        <v>6</v>
      </c>
      <c r="Z7" s="54">
        <f t="shared" si="5"/>
        <v>2.3333333333333335</v>
      </c>
    </row>
    <row r="8" spans="1:26" s="44" customFormat="1" ht="9" x14ac:dyDescent="0.15">
      <c r="A8" s="44" t="s">
        <v>339</v>
      </c>
      <c r="B8" s="46">
        <v>2</v>
      </c>
      <c r="C8" s="69"/>
      <c r="D8" s="69"/>
      <c r="E8" s="69"/>
      <c r="F8" s="47">
        <f t="shared" si="0"/>
        <v>2</v>
      </c>
      <c r="G8" s="98">
        <v>4</v>
      </c>
      <c r="H8" s="99">
        <f t="shared" si="1"/>
        <v>0.5</v>
      </c>
      <c r="J8" s="44" t="s">
        <v>402</v>
      </c>
      <c r="K8" s="46">
        <v>0</v>
      </c>
      <c r="L8" s="46">
        <v>10</v>
      </c>
      <c r="M8" s="69"/>
      <c r="N8" s="69"/>
      <c r="O8" s="47">
        <f t="shared" si="2"/>
        <v>10</v>
      </c>
      <c r="P8" s="98">
        <v>6</v>
      </c>
      <c r="Q8" s="99">
        <f t="shared" si="3"/>
        <v>1.6666666666666667</v>
      </c>
      <c r="S8" s="44" t="s">
        <v>393</v>
      </c>
      <c r="T8" s="69"/>
      <c r="U8" s="46">
        <v>1</v>
      </c>
      <c r="V8" s="46">
        <v>3</v>
      </c>
      <c r="W8" s="46">
        <v>3</v>
      </c>
      <c r="X8" s="47">
        <f t="shared" si="4"/>
        <v>7</v>
      </c>
      <c r="Y8" s="46">
        <v>6</v>
      </c>
      <c r="Z8" s="54">
        <f t="shared" si="5"/>
        <v>1.1666666666666667</v>
      </c>
    </row>
    <row r="9" spans="1:26" s="44" customFormat="1" ht="9" x14ac:dyDescent="0.15">
      <c r="A9" s="44" t="s">
        <v>379</v>
      </c>
      <c r="B9" s="69"/>
      <c r="C9" s="46">
        <v>8</v>
      </c>
      <c r="D9" s="46">
        <v>11</v>
      </c>
      <c r="E9" s="69"/>
      <c r="F9" s="47">
        <f t="shared" si="0"/>
        <v>19</v>
      </c>
      <c r="G9" s="98">
        <v>6</v>
      </c>
      <c r="H9" s="99">
        <f t="shared" si="1"/>
        <v>3.1666666666666665</v>
      </c>
      <c r="J9" s="44" t="s">
        <v>180</v>
      </c>
      <c r="K9" s="69"/>
      <c r="L9" s="46">
        <v>0</v>
      </c>
      <c r="M9" s="46">
        <v>2</v>
      </c>
      <c r="N9" s="46">
        <v>2</v>
      </c>
      <c r="O9" s="47">
        <f t="shared" si="2"/>
        <v>4</v>
      </c>
      <c r="P9" s="98">
        <v>8</v>
      </c>
      <c r="Q9" s="99">
        <f t="shared" si="3"/>
        <v>0.5</v>
      </c>
      <c r="S9" s="44" t="s">
        <v>321</v>
      </c>
      <c r="T9" s="69"/>
      <c r="U9" s="46">
        <v>3</v>
      </c>
      <c r="V9" s="46">
        <v>6</v>
      </c>
      <c r="W9" s="69"/>
      <c r="X9" s="47">
        <f t="shared" si="4"/>
        <v>9</v>
      </c>
      <c r="Y9" s="46">
        <v>14</v>
      </c>
      <c r="Z9" s="54">
        <f t="shared" si="5"/>
        <v>0.6428571428571429</v>
      </c>
    </row>
    <row r="10" spans="1:26" s="44" customFormat="1" ht="9" x14ac:dyDescent="0.15">
      <c r="A10" s="44" t="s">
        <v>235</v>
      </c>
      <c r="B10" s="46">
        <v>9</v>
      </c>
      <c r="C10" s="46">
        <v>6</v>
      </c>
      <c r="D10" s="69"/>
      <c r="E10" s="69"/>
      <c r="F10" s="47">
        <f t="shared" si="0"/>
        <v>15</v>
      </c>
      <c r="G10" s="98">
        <v>8</v>
      </c>
      <c r="H10" s="99">
        <f t="shared" si="1"/>
        <v>1.875</v>
      </c>
      <c r="J10" s="44" t="s">
        <v>407</v>
      </c>
      <c r="K10" s="46">
        <v>0</v>
      </c>
      <c r="L10" s="69"/>
      <c r="M10" s="69"/>
      <c r="N10" s="69"/>
      <c r="O10" s="47">
        <f t="shared" si="2"/>
        <v>0</v>
      </c>
      <c r="P10" s="98">
        <v>8</v>
      </c>
      <c r="Q10" s="99">
        <f t="shared" si="3"/>
        <v>0</v>
      </c>
      <c r="S10" s="44" t="s">
        <v>327</v>
      </c>
      <c r="T10" s="46">
        <v>0</v>
      </c>
      <c r="U10" s="69"/>
      <c r="V10" s="69"/>
      <c r="W10" s="69"/>
      <c r="X10" s="47">
        <f t="shared" si="4"/>
        <v>0</v>
      </c>
      <c r="Y10" s="46">
        <v>15</v>
      </c>
      <c r="Z10" s="54">
        <f t="shared" si="5"/>
        <v>0</v>
      </c>
    </row>
    <row r="11" spans="1:26" s="44" customFormat="1" ht="9" x14ac:dyDescent="0.15">
      <c r="A11" s="44" t="s">
        <v>357</v>
      </c>
      <c r="B11" s="46">
        <v>11</v>
      </c>
      <c r="C11" s="46">
        <v>7</v>
      </c>
      <c r="D11" s="69"/>
      <c r="E11" s="69"/>
      <c r="F11" s="47">
        <f t="shared" si="0"/>
        <v>18</v>
      </c>
      <c r="G11" s="98">
        <v>11</v>
      </c>
      <c r="H11" s="99">
        <f t="shared" si="1"/>
        <v>1.6363636363636365</v>
      </c>
      <c r="J11" s="44" t="s">
        <v>36</v>
      </c>
      <c r="K11" s="46">
        <v>3</v>
      </c>
      <c r="L11" s="46">
        <v>15</v>
      </c>
      <c r="M11" s="69"/>
      <c r="N11" s="69"/>
      <c r="O11" s="47">
        <f t="shared" si="2"/>
        <v>18</v>
      </c>
      <c r="P11" s="98">
        <v>10</v>
      </c>
      <c r="Q11" s="99">
        <f t="shared" si="3"/>
        <v>1.8</v>
      </c>
      <c r="S11" s="44" t="s">
        <v>375</v>
      </c>
      <c r="T11" s="69"/>
      <c r="U11" s="46">
        <v>1</v>
      </c>
      <c r="V11" s="46">
        <v>0</v>
      </c>
      <c r="W11" s="46">
        <v>2</v>
      </c>
      <c r="X11" s="47">
        <f t="shared" si="4"/>
        <v>3</v>
      </c>
      <c r="Y11" s="46">
        <v>15</v>
      </c>
      <c r="Z11" s="54">
        <f t="shared" si="5"/>
        <v>0.2</v>
      </c>
    </row>
    <row r="12" spans="1:26" s="44" customFormat="1" ht="9" x14ac:dyDescent="0.15">
      <c r="A12" s="44" t="s">
        <v>398</v>
      </c>
      <c r="B12" s="69"/>
      <c r="C12" s="46">
        <v>2</v>
      </c>
      <c r="D12" s="46">
        <v>7</v>
      </c>
      <c r="E12" s="46">
        <v>3</v>
      </c>
      <c r="F12" s="47">
        <f t="shared" si="0"/>
        <v>12</v>
      </c>
      <c r="G12" s="98">
        <v>15</v>
      </c>
      <c r="H12" s="99">
        <f t="shared" si="1"/>
        <v>0.8</v>
      </c>
      <c r="J12" s="44" t="s">
        <v>409</v>
      </c>
      <c r="K12" s="46">
        <v>6</v>
      </c>
      <c r="L12" s="46">
        <v>6</v>
      </c>
      <c r="M12" s="69"/>
      <c r="N12" s="69"/>
      <c r="O12" s="47">
        <f t="shared" si="2"/>
        <v>12</v>
      </c>
      <c r="P12" s="98">
        <v>13</v>
      </c>
      <c r="Q12" s="99">
        <f t="shared" si="3"/>
        <v>0.92307692307692313</v>
      </c>
      <c r="S12" s="44" t="s">
        <v>399</v>
      </c>
      <c r="T12" s="69"/>
      <c r="U12" s="46">
        <v>10</v>
      </c>
      <c r="V12" s="46">
        <v>13</v>
      </c>
      <c r="W12" s="69"/>
      <c r="X12" s="47">
        <f t="shared" si="4"/>
        <v>23</v>
      </c>
      <c r="Y12" s="46">
        <v>17</v>
      </c>
      <c r="Z12" s="54">
        <f t="shared" si="5"/>
        <v>1.3529411764705883</v>
      </c>
    </row>
    <row r="13" spans="1:26" s="44" customFormat="1" ht="9" x14ac:dyDescent="0.15">
      <c r="A13" s="44" t="s">
        <v>382</v>
      </c>
      <c r="B13" s="69"/>
      <c r="C13" s="46">
        <v>9</v>
      </c>
      <c r="D13" s="46">
        <v>6</v>
      </c>
      <c r="E13" s="46">
        <v>0</v>
      </c>
      <c r="F13" s="47">
        <f t="shared" si="0"/>
        <v>15</v>
      </c>
      <c r="G13" s="98">
        <v>19</v>
      </c>
      <c r="H13" s="99">
        <f t="shared" si="1"/>
        <v>0.78947368421052633</v>
      </c>
      <c r="J13" s="44" t="s">
        <v>374</v>
      </c>
      <c r="K13" s="69"/>
      <c r="L13" s="46">
        <v>11</v>
      </c>
      <c r="M13" s="46">
        <v>0</v>
      </c>
      <c r="N13" s="69"/>
      <c r="O13" s="47">
        <f t="shared" si="2"/>
        <v>11</v>
      </c>
      <c r="P13" s="98">
        <v>16</v>
      </c>
      <c r="Q13" s="99">
        <f t="shared" si="3"/>
        <v>0.6875</v>
      </c>
      <c r="T13" s="69"/>
      <c r="U13" s="69"/>
      <c r="V13" s="69"/>
      <c r="W13" s="69"/>
      <c r="X13" s="47"/>
      <c r="Y13" s="46"/>
      <c r="Z13" s="54"/>
    </row>
    <row r="14" spans="1:26" s="44" customFormat="1" ht="9" x14ac:dyDescent="0.15">
      <c r="B14" s="46"/>
      <c r="C14" s="46"/>
      <c r="D14" s="46"/>
      <c r="E14" s="46"/>
      <c r="F14" s="47"/>
      <c r="G14" s="98"/>
      <c r="H14" s="99"/>
      <c r="K14" s="46"/>
      <c r="L14" s="46"/>
      <c r="M14" s="46"/>
      <c r="N14" s="46"/>
      <c r="O14" s="47"/>
      <c r="P14" s="98"/>
      <c r="Q14" s="99"/>
      <c r="T14" s="46"/>
      <c r="U14" s="46"/>
      <c r="V14" s="46"/>
      <c r="W14" s="46"/>
      <c r="X14" s="47"/>
      <c r="Y14" s="46"/>
      <c r="Z14" s="56"/>
    </row>
    <row r="15" spans="1:26" s="44" customFormat="1" ht="9" x14ac:dyDescent="0.15">
      <c r="B15" s="47">
        <f>SUM(B2:B13)</f>
        <v>50</v>
      </c>
      <c r="C15" s="47">
        <f>SUM(C2:C13)</f>
        <v>42</v>
      </c>
      <c r="D15" s="47">
        <f>SUM(D2:D13)</f>
        <v>25</v>
      </c>
      <c r="E15" s="47">
        <f>SUM(E2:E13)</f>
        <v>3</v>
      </c>
      <c r="F15" s="51">
        <f>SUM(F2:F14)</f>
        <v>120</v>
      </c>
      <c r="G15" s="100">
        <f>SUM(G2:G14)</f>
        <v>74</v>
      </c>
      <c r="H15" s="99"/>
      <c r="K15" s="47">
        <f t="shared" ref="K15:P15" si="6">SUM(K2:K14)</f>
        <v>39</v>
      </c>
      <c r="L15" s="47">
        <f t="shared" si="6"/>
        <v>42</v>
      </c>
      <c r="M15" s="47">
        <f t="shared" si="6"/>
        <v>2</v>
      </c>
      <c r="N15" s="47">
        <f t="shared" si="6"/>
        <v>2</v>
      </c>
      <c r="O15" s="51">
        <f t="shared" si="6"/>
        <v>85</v>
      </c>
      <c r="P15" s="100">
        <f t="shared" si="6"/>
        <v>80</v>
      </c>
      <c r="Q15" s="99"/>
      <c r="T15" s="47">
        <f t="shared" ref="T15:Y15" si="7">SUM(T2:T14)</f>
        <v>13</v>
      </c>
      <c r="U15" s="47">
        <f t="shared" si="7"/>
        <v>47</v>
      </c>
      <c r="V15" s="47">
        <f t="shared" si="7"/>
        <v>45</v>
      </c>
      <c r="W15" s="47">
        <f t="shared" si="7"/>
        <v>9</v>
      </c>
      <c r="X15" s="51">
        <f t="shared" si="7"/>
        <v>114</v>
      </c>
      <c r="Y15" s="76">
        <f t="shared" si="7"/>
        <v>80</v>
      </c>
      <c r="Z15" s="56"/>
    </row>
    <row r="16" spans="1:26" s="44" customFormat="1" ht="9" x14ac:dyDescent="0.15">
      <c r="B16" s="46"/>
      <c r="C16" s="46"/>
      <c r="D16" s="46"/>
      <c r="E16" s="46"/>
      <c r="F16" s="46"/>
      <c r="G16" s="98"/>
      <c r="H16" s="99"/>
      <c r="K16" s="46"/>
      <c r="L16" s="46"/>
      <c r="M16" s="46"/>
      <c r="N16" s="46"/>
      <c r="O16" s="46"/>
      <c r="P16" s="98"/>
      <c r="Q16" s="99"/>
      <c r="Y16" s="101"/>
      <c r="Z16" s="56"/>
    </row>
    <row r="17" spans="1:26" s="44" customFormat="1" ht="9" x14ac:dyDescent="0.15">
      <c r="B17" s="46"/>
      <c r="C17" s="46"/>
      <c r="D17" s="46"/>
      <c r="E17" s="46"/>
      <c r="F17" s="46"/>
      <c r="G17" s="98"/>
      <c r="H17" s="99"/>
      <c r="K17" s="46"/>
      <c r="L17" s="46"/>
      <c r="M17" s="46"/>
      <c r="N17" s="46"/>
      <c r="O17" s="46"/>
      <c r="P17" s="98"/>
      <c r="Q17" s="99"/>
      <c r="R17" s="53"/>
      <c r="Y17" s="101"/>
      <c r="Z17" s="56"/>
    </row>
    <row r="18" spans="1:26" s="44" customFormat="1" ht="9.75" thickBot="1" x14ac:dyDescent="0.2">
      <c r="A18" s="40" t="s">
        <v>250</v>
      </c>
      <c r="B18" s="41">
        <v>1</v>
      </c>
      <c r="C18" s="41">
        <v>2</v>
      </c>
      <c r="D18" s="41">
        <v>3</v>
      </c>
      <c r="E18" s="41">
        <v>4</v>
      </c>
      <c r="F18" s="41" t="s">
        <v>26</v>
      </c>
      <c r="G18" s="102" t="s">
        <v>73</v>
      </c>
      <c r="H18" s="103" t="s">
        <v>164</v>
      </c>
      <c r="J18" s="40" t="s">
        <v>52</v>
      </c>
      <c r="K18" s="41">
        <v>1</v>
      </c>
      <c r="L18" s="41">
        <v>2</v>
      </c>
      <c r="M18" s="41">
        <v>3</v>
      </c>
      <c r="N18" s="41">
        <v>4</v>
      </c>
      <c r="O18" s="41" t="s">
        <v>26</v>
      </c>
      <c r="P18" s="102" t="s">
        <v>73</v>
      </c>
      <c r="Q18" s="103" t="s">
        <v>164</v>
      </c>
      <c r="R18" s="53"/>
      <c r="S18" s="104"/>
      <c r="Y18" s="101"/>
      <c r="Z18" s="105"/>
    </row>
    <row r="19" spans="1:26" s="44" customFormat="1" ht="9" x14ac:dyDescent="0.15">
      <c r="A19" s="44" t="s">
        <v>5</v>
      </c>
      <c r="B19" s="46">
        <v>0</v>
      </c>
      <c r="C19" s="46">
        <v>6</v>
      </c>
      <c r="D19" s="69"/>
      <c r="E19" s="69"/>
      <c r="F19" s="47">
        <f t="shared" ref="F19:F28" si="8">SUM(B19:E19)</f>
        <v>6</v>
      </c>
      <c r="G19" s="98">
        <v>2</v>
      </c>
      <c r="H19" s="99">
        <f t="shared" ref="H19:H28" si="9">F19/G19</f>
        <v>3</v>
      </c>
      <c r="J19" s="44" t="s">
        <v>120</v>
      </c>
      <c r="K19" s="46">
        <v>0</v>
      </c>
      <c r="L19" s="69"/>
      <c r="M19" s="69"/>
      <c r="N19" s="69"/>
      <c r="O19" s="47">
        <f t="shared" ref="O19:O30" si="10">SUM(K19:N19)</f>
        <v>0</v>
      </c>
      <c r="P19" s="46">
        <v>2</v>
      </c>
      <c r="Q19" s="54">
        <f t="shared" ref="Q19:Q30" si="11">O19/P19</f>
        <v>0</v>
      </c>
      <c r="R19" s="53"/>
      <c r="S19" s="106"/>
      <c r="Y19" s="101"/>
      <c r="Z19" s="105"/>
    </row>
    <row r="20" spans="1:26" s="44" customFormat="1" ht="9" x14ac:dyDescent="0.15">
      <c r="A20" s="44" t="s">
        <v>353</v>
      </c>
      <c r="B20" s="46">
        <v>6</v>
      </c>
      <c r="C20" s="69"/>
      <c r="D20" s="69"/>
      <c r="E20" s="69"/>
      <c r="F20" s="47">
        <f t="shared" si="8"/>
        <v>6</v>
      </c>
      <c r="G20" s="98">
        <v>2</v>
      </c>
      <c r="H20" s="99">
        <f t="shared" si="9"/>
        <v>3</v>
      </c>
      <c r="J20" s="44" t="s">
        <v>344</v>
      </c>
      <c r="K20" s="46">
        <v>3</v>
      </c>
      <c r="L20" s="46">
        <v>9</v>
      </c>
      <c r="M20" s="69"/>
      <c r="N20" s="69"/>
      <c r="O20" s="47">
        <f t="shared" si="10"/>
        <v>12</v>
      </c>
      <c r="P20" s="46">
        <v>3</v>
      </c>
      <c r="Q20" s="54">
        <f t="shared" si="11"/>
        <v>4</v>
      </c>
      <c r="R20" s="53"/>
      <c r="S20" s="106"/>
      <c r="Y20" s="101"/>
      <c r="Z20" s="105"/>
    </row>
    <row r="21" spans="1:26" s="44" customFormat="1" ht="9" x14ac:dyDescent="0.15">
      <c r="A21" s="44" t="s">
        <v>317</v>
      </c>
      <c r="B21" s="69"/>
      <c r="C21" s="46">
        <v>2</v>
      </c>
      <c r="D21" s="46">
        <v>1</v>
      </c>
      <c r="E21" s="46">
        <v>0</v>
      </c>
      <c r="F21" s="47">
        <f t="shared" si="8"/>
        <v>3</v>
      </c>
      <c r="G21" s="98">
        <v>3</v>
      </c>
      <c r="H21" s="99">
        <f t="shared" si="9"/>
        <v>1</v>
      </c>
      <c r="J21" s="44" t="s">
        <v>417</v>
      </c>
      <c r="K21" s="46">
        <v>11</v>
      </c>
      <c r="L21" s="46">
        <v>0</v>
      </c>
      <c r="M21" s="69"/>
      <c r="N21" s="69"/>
      <c r="O21" s="47">
        <f t="shared" si="10"/>
        <v>11</v>
      </c>
      <c r="P21" s="46">
        <v>3</v>
      </c>
      <c r="Q21" s="54">
        <f t="shared" si="11"/>
        <v>3.6666666666666665</v>
      </c>
      <c r="R21" s="53"/>
      <c r="Y21" s="101"/>
      <c r="Z21" s="56"/>
    </row>
    <row r="22" spans="1:26" s="44" customFormat="1" ht="9" x14ac:dyDescent="0.15">
      <c r="A22" s="44" t="s">
        <v>415</v>
      </c>
      <c r="B22" s="46">
        <v>6</v>
      </c>
      <c r="C22" s="46">
        <v>2</v>
      </c>
      <c r="D22" s="69"/>
      <c r="E22" s="69"/>
      <c r="F22" s="47">
        <f t="shared" si="8"/>
        <v>8</v>
      </c>
      <c r="G22" s="98">
        <v>3</v>
      </c>
      <c r="H22" s="99">
        <f t="shared" si="9"/>
        <v>2.6666666666666665</v>
      </c>
      <c r="J22" s="44" t="s">
        <v>414</v>
      </c>
      <c r="K22" s="46">
        <v>6</v>
      </c>
      <c r="L22" s="46">
        <v>1</v>
      </c>
      <c r="M22" s="69"/>
      <c r="N22" s="69"/>
      <c r="O22" s="47">
        <f t="shared" si="10"/>
        <v>7</v>
      </c>
      <c r="P22" s="46">
        <v>4</v>
      </c>
      <c r="Q22" s="54">
        <f t="shared" si="11"/>
        <v>1.75</v>
      </c>
      <c r="T22" s="60"/>
      <c r="Y22" s="101"/>
      <c r="Z22" s="105"/>
    </row>
    <row r="23" spans="1:26" s="44" customFormat="1" ht="9" x14ac:dyDescent="0.15">
      <c r="A23" s="44" t="s">
        <v>416</v>
      </c>
      <c r="B23" s="69"/>
      <c r="C23" s="46">
        <v>22</v>
      </c>
      <c r="D23" s="46">
        <v>15</v>
      </c>
      <c r="E23" s="46">
        <v>8</v>
      </c>
      <c r="F23" s="47">
        <f t="shared" si="8"/>
        <v>45</v>
      </c>
      <c r="G23" s="98">
        <v>5</v>
      </c>
      <c r="H23" s="99">
        <f t="shared" si="9"/>
        <v>9</v>
      </c>
      <c r="J23" s="44" t="s">
        <v>284</v>
      </c>
      <c r="K23" s="46">
        <v>0</v>
      </c>
      <c r="L23" s="69"/>
      <c r="M23" s="69"/>
      <c r="N23" s="69"/>
      <c r="O23" s="47">
        <f t="shared" si="10"/>
        <v>0</v>
      </c>
      <c r="P23" s="46">
        <v>4</v>
      </c>
      <c r="Q23" s="54">
        <f t="shared" si="11"/>
        <v>0</v>
      </c>
      <c r="Y23" s="101"/>
      <c r="Z23" s="105"/>
    </row>
    <row r="24" spans="1:26" s="44" customFormat="1" ht="9" customHeight="1" x14ac:dyDescent="0.15">
      <c r="A24" s="44" t="s">
        <v>130</v>
      </c>
      <c r="B24" s="69"/>
      <c r="C24" s="46">
        <v>5</v>
      </c>
      <c r="D24" s="46">
        <v>2</v>
      </c>
      <c r="E24" s="46">
        <v>4</v>
      </c>
      <c r="F24" s="47">
        <f t="shared" si="8"/>
        <v>11</v>
      </c>
      <c r="G24" s="98">
        <v>6</v>
      </c>
      <c r="H24" s="99">
        <f t="shared" si="9"/>
        <v>1.8333333333333333</v>
      </c>
      <c r="J24" s="44" t="s">
        <v>420</v>
      </c>
      <c r="K24" s="46">
        <v>9</v>
      </c>
      <c r="L24" s="69"/>
      <c r="M24" s="69"/>
      <c r="N24" s="69"/>
      <c r="O24" s="47">
        <f t="shared" si="10"/>
        <v>9</v>
      </c>
      <c r="P24" s="46">
        <v>4</v>
      </c>
      <c r="Q24" s="54">
        <f t="shared" si="11"/>
        <v>2.25</v>
      </c>
      <c r="Y24" s="101"/>
      <c r="Z24" s="56"/>
    </row>
    <row r="25" spans="1:26" s="44" customFormat="1" ht="9" x14ac:dyDescent="0.15">
      <c r="A25" s="44" t="s">
        <v>355</v>
      </c>
      <c r="B25" s="46">
        <v>12</v>
      </c>
      <c r="C25" s="46">
        <v>14</v>
      </c>
      <c r="D25" s="69"/>
      <c r="E25" s="69"/>
      <c r="F25" s="47">
        <f t="shared" si="8"/>
        <v>26</v>
      </c>
      <c r="G25" s="98">
        <v>10</v>
      </c>
      <c r="H25" s="99">
        <f t="shared" si="9"/>
        <v>2.6</v>
      </c>
      <c r="J25" s="44" t="s">
        <v>413</v>
      </c>
      <c r="K25" s="46">
        <v>2</v>
      </c>
      <c r="L25" s="46">
        <v>1</v>
      </c>
      <c r="M25" s="69"/>
      <c r="N25" s="69"/>
      <c r="O25" s="47">
        <f t="shared" si="10"/>
        <v>3</v>
      </c>
      <c r="P25" s="46">
        <v>5</v>
      </c>
      <c r="Q25" s="54">
        <f t="shared" si="11"/>
        <v>0.6</v>
      </c>
      <c r="Y25" s="101"/>
      <c r="Z25" s="56"/>
    </row>
    <row r="26" spans="1:26" s="44" customFormat="1" ht="9" x14ac:dyDescent="0.15">
      <c r="A26" s="44" t="s">
        <v>1</v>
      </c>
      <c r="B26" s="69"/>
      <c r="C26" s="46">
        <v>8</v>
      </c>
      <c r="D26" s="46">
        <v>8</v>
      </c>
      <c r="E26" s="46">
        <v>4</v>
      </c>
      <c r="F26" s="47">
        <f t="shared" si="8"/>
        <v>20</v>
      </c>
      <c r="G26" s="98">
        <v>14</v>
      </c>
      <c r="H26" s="99">
        <f t="shared" si="9"/>
        <v>1.4285714285714286</v>
      </c>
      <c r="J26" s="44" t="s">
        <v>418</v>
      </c>
      <c r="K26" s="69"/>
      <c r="L26" s="46">
        <v>6</v>
      </c>
      <c r="M26" s="46">
        <v>0</v>
      </c>
      <c r="N26" s="69"/>
      <c r="O26" s="47">
        <f t="shared" si="10"/>
        <v>6</v>
      </c>
      <c r="P26" s="46">
        <v>5</v>
      </c>
      <c r="Q26" s="54">
        <f t="shared" si="11"/>
        <v>1.2</v>
      </c>
      <c r="Y26" s="101"/>
      <c r="Z26" s="56"/>
    </row>
    <row r="27" spans="1:26" s="44" customFormat="1" ht="9" x14ac:dyDescent="0.15">
      <c r="A27" s="44" t="s">
        <v>349</v>
      </c>
      <c r="B27" s="69"/>
      <c r="C27" s="46">
        <v>9</v>
      </c>
      <c r="D27" s="46">
        <v>0</v>
      </c>
      <c r="E27" s="69"/>
      <c r="F27" s="47">
        <f t="shared" si="8"/>
        <v>9</v>
      </c>
      <c r="G27" s="98">
        <v>15</v>
      </c>
      <c r="H27" s="99">
        <f t="shared" si="9"/>
        <v>0.6</v>
      </c>
      <c r="J27" s="44" t="s">
        <v>419</v>
      </c>
      <c r="K27" s="46">
        <v>8</v>
      </c>
      <c r="L27" s="69"/>
      <c r="M27" s="69"/>
      <c r="N27" s="69"/>
      <c r="O27" s="47">
        <f t="shared" si="10"/>
        <v>8</v>
      </c>
      <c r="P27" s="46">
        <v>5</v>
      </c>
      <c r="Q27" s="54">
        <f t="shared" si="11"/>
        <v>1.6</v>
      </c>
      <c r="Y27" s="101"/>
      <c r="Z27" s="56"/>
    </row>
    <row r="28" spans="1:26" s="44" customFormat="1" ht="9" x14ac:dyDescent="0.15">
      <c r="A28" s="44" t="s">
        <v>371</v>
      </c>
      <c r="B28" s="69"/>
      <c r="C28" s="46">
        <v>3</v>
      </c>
      <c r="D28" s="46">
        <v>3</v>
      </c>
      <c r="E28" s="69"/>
      <c r="F28" s="47">
        <f t="shared" si="8"/>
        <v>6</v>
      </c>
      <c r="G28" s="98">
        <v>20</v>
      </c>
      <c r="H28" s="99">
        <f t="shared" si="9"/>
        <v>0.3</v>
      </c>
      <c r="J28" s="44" t="s">
        <v>2</v>
      </c>
      <c r="K28" s="69"/>
      <c r="L28" s="46">
        <v>11</v>
      </c>
      <c r="M28" s="46">
        <v>7</v>
      </c>
      <c r="N28" s="46">
        <v>7</v>
      </c>
      <c r="O28" s="47">
        <f t="shared" si="10"/>
        <v>25</v>
      </c>
      <c r="P28" s="46">
        <v>7</v>
      </c>
      <c r="Q28" s="54">
        <f t="shared" si="11"/>
        <v>3.5714285714285716</v>
      </c>
      <c r="Y28" s="101"/>
      <c r="Z28" s="56"/>
    </row>
    <row r="29" spans="1:26" s="44" customFormat="1" ht="9" x14ac:dyDescent="0.15">
      <c r="B29" s="69"/>
      <c r="C29" s="69"/>
      <c r="D29" s="69"/>
      <c r="E29" s="69"/>
      <c r="F29" s="47"/>
      <c r="G29" s="98"/>
      <c r="H29" s="99"/>
      <c r="J29" s="44" t="s">
        <v>103</v>
      </c>
      <c r="K29" s="69"/>
      <c r="L29" s="46">
        <v>11</v>
      </c>
      <c r="M29" s="46">
        <v>20</v>
      </c>
      <c r="N29" s="69"/>
      <c r="O29" s="47">
        <f t="shared" si="10"/>
        <v>31</v>
      </c>
      <c r="P29" s="46">
        <v>10</v>
      </c>
      <c r="Q29" s="54">
        <f t="shared" si="11"/>
        <v>3.1</v>
      </c>
      <c r="Y29" s="101"/>
      <c r="Z29" s="56"/>
    </row>
    <row r="30" spans="1:26" s="44" customFormat="1" ht="9" x14ac:dyDescent="0.15">
      <c r="B30" s="69"/>
      <c r="C30" s="69"/>
      <c r="D30" s="69"/>
      <c r="E30" s="69"/>
      <c r="F30" s="47"/>
      <c r="G30" s="98"/>
      <c r="H30" s="99"/>
      <c r="J30" s="44" t="s">
        <v>138</v>
      </c>
      <c r="K30" s="69"/>
      <c r="L30" s="46">
        <v>11</v>
      </c>
      <c r="M30" s="46">
        <v>9</v>
      </c>
      <c r="N30" s="69"/>
      <c r="O30" s="47">
        <f t="shared" si="10"/>
        <v>20</v>
      </c>
      <c r="P30" s="46">
        <v>28</v>
      </c>
      <c r="Q30" s="54">
        <f t="shared" si="11"/>
        <v>0.7142857142857143</v>
      </c>
      <c r="Y30" s="101"/>
      <c r="Z30" s="56"/>
    </row>
    <row r="31" spans="1:26" s="44" customFormat="1" ht="9" x14ac:dyDescent="0.15">
      <c r="B31" s="46"/>
      <c r="C31" s="46"/>
      <c r="D31" s="46"/>
      <c r="E31" s="46"/>
      <c r="F31" s="47"/>
      <c r="G31" s="98"/>
      <c r="H31" s="99"/>
      <c r="K31" s="46"/>
      <c r="L31" s="46"/>
      <c r="M31" s="46"/>
      <c r="N31" s="46"/>
      <c r="O31" s="47"/>
      <c r="P31" s="98"/>
      <c r="Q31" s="46"/>
      <c r="Y31" s="101"/>
      <c r="Z31" s="56"/>
    </row>
    <row r="32" spans="1:26" s="44" customFormat="1" ht="9" x14ac:dyDescent="0.15">
      <c r="B32" s="47">
        <f t="shared" ref="B32:G32" si="12">SUM(B19:B31)</f>
        <v>24</v>
      </c>
      <c r="C32" s="47">
        <f t="shared" si="12"/>
        <v>71</v>
      </c>
      <c r="D32" s="47">
        <f t="shared" si="12"/>
        <v>29</v>
      </c>
      <c r="E32" s="47">
        <f t="shared" si="12"/>
        <v>16</v>
      </c>
      <c r="F32" s="51">
        <f t="shared" si="12"/>
        <v>140</v>
      </c>
      <c r="G32" s="109">
        <f t="shared" si="12"/>
        <v>80</v>
      </c>
      <c r="H32" s="110"/>
      <c r="K32" s="47">
        <f t="shared" ref="K32:P32" si="13">SUM(K19:K31)</f>
        <v>39</v>
      </c>
      <c r="L32" s="47">
        <f t="shared" si="13"/>
        <v>50</v>
      </c>
      <c r="M32" s="47">
        <f t="shared" si="13"/>
        <v>36</v>
      </c>
      <c r="N32" s="47">
        <f t="shared" si="13"/>
        <v>7</v>
      </c>
      <c r="O32" s="51">
        <f t="shared" si="13"/>
        <v>132</v>
      </c>
      <c r="P32" s="76">
        <f t="shared" si="13"/>
        <v>80</v>
      </c>
      <c r="Q32" s="54"/>
      <c r="Y32" s="101"/>
      <c r="Z32" s="56"/>
    </row>
    <row r="33" spans="2:26" s="44" customFormat="1" ht="9" x14ac:dyDescent="0.15">
      <c r="B33" s="46"/>
      <c r="C33" s="46"/>
      <c r="D33" s="46"/>
      <c r="E33" s="46"/>
      <c r="F33" s="46"/>
      <c r="G33" s="111"/>
      <c r="H33" s="110"/>
      <c r="K33" s="46"/>
      <c r="L33" s="46"/>
      <c r="M33" s="46"/>
      <c r="N33" s="46"/>
      <c r="O33" s="46"/>
      <c r="P33" s="111"/>
      <c r="Q33" s="54"/>
      <c r="Y33" s="101"/>
      <c r="Z33" s="56"/>
    </row>
    <row r="34" spans="2:26" s="44" customFormat="1" ht="9" x14ac:dyDescent="0.15">
      <c r="B34" s="46"/>
      <c r="C34" s="46"/>
      <c r="D34" s="46"/>
      <c r="E34" s="46"/>
      <c r="F34" s="46"/>
      <c r="G34" s="111"/>
      <c r="H34" s="110"/>
      <c r="K34" s="46"/>
      <c r="L34" s="46"/>
      <c r="M34" s="46"/>
      <c r="N34" s="46"/>
      <c r="O34" s="46"/>
      <c r="P34" s="111"/>
      <c r="Q34" s="54"/>
      <c r="Y34" s="101"/>
      <c r="Z34" s="56"/>
    </row>
    <row r="35" spans="2:26" s="44" customFormat="1" ht="9" x14ac:dyDescent="0.15">
      <c r="B35" s="46"/>
      <c r="C35" s="46"/>
      <c r="D35" s="46"/>
      <c r="E35" s="46"/>
      <c r="F35" s="46"/>
      <c r="G35" s="112"/>
      <c r="H35" s="113"/>
      <c r="K35" s="46"/>
      <c r="L35" s="46"/>
      <c r="M35" s="46"/>
      <c r="N35" s="46"/>
      <c r="O35" s="46"/>
      <c r="P35" s="111"/>
      <c r="Q35" s="54"/>
      <c r="Y35" s="101"/>
      <c r="Z35" s="56"/>
    </row>
    <row r="36" spans="2:26" s="44" customFormat="1" ht="9" x14ac:dyDescent="0.15">
      <c r="B36" s="46"/>
      <c r="C36" s="46"/>
      <c r="D36" s="46"/>
      <c r="E36" s="46"/>
      <c r="F36" s="47"/>
      <c r="G36" s="111"/>
      <c r="H36" s="54"/>
      <c r="J36" s="44" t="s">
        <v>156</v>
      </c>
      <c r="K36" s="47">
        <f>B15</f>
        <v>50</v>
      </c>
      <c r="L36" s="47">
        <f>C15</f>
        <v>42</v>
      </c>
      <c r="M36" s="47">
        <f>D15</f>
        <v>25</v>
      </c>
      <c r="N36" s="47">
        <f>E15</f>
        <v>3</v>
      </c>
      <c r="O36" s="46"/>
      <c r="P36" s="114">
        <f>SUM(K36:N36)</f>
        <v>120</v>
      </c>
      <c r="Q36" s="85"/>
      <c r="R36" s="58"/>
      <c r="Y36" s="101"/>
      <c r="Z36" s="56"/>
    </row>
    <row r="37" spans="2:26" s="44" customFormat="1" ht="9" x14ac:dyDescent="0.15">
      <c r="B37" s="46"/>
      <c r="C37" s="46"/>
      <c r="D37" s="46"/>
      <c r="E37" s="46"/>
      <c r="F37" s="47"/>
      <c r="G37" s="111"/>
      <c r="H37" s="54"/>
      <c r="J37" s="44" t="s">
        <v>291</v>
      </c>
      <c r="K37" s="47">
        <f>K15</f>
        <v>39</v>
      </c>
      <c r="L37" s="47">
        <f>L15</f>
        <v>42</v>
      </c>
      <c r="M37" s="47">
        <f>M15</f>
        <v>2</v>
      </c>
      <c r="N37" s="47">
        <f>N15</f>
        <v>2</v>
      </c>
      <c r="O37" s="46"/>
      <c r="P37" s="114">
        <f>SUM(K37:N37)</f>
        <v>85</v>
      </c>
      <c r="Q37" s="85"/>
      <c r="R37" s="58"/>
      <c r="Y37" s="101"/>
      <c r="Z37" s="56"/>
    </row>
    <row r="38" spans="2:26" s="44" customFormat="1" ht="9" x14ac:dyDescent="0.15">
      <c r="B38" s="46"/>
      <c r="C38" s="46"/>
      <c r="D38" s="46"/>
      <c r="E38" s="46"/>
      <c r="F38" s="47"/>
      <c r="G38" s="111"/>
      <c r="H38" s="54"/>
      <c r="J38" s="44" t="s">
        <v>38</v>
      </c>
      <c r="K38" s="47">
        <f>T15</f>
        <v>13</v>
      </c>
      <c r="L38" s="47">
        <f>U15</f>
        <v>47</v>
      </c>
      <c r="M38" s="47">
        <f>V15</f>
        <v>45</v>
      </c>
      <c r="N38" s="47">
        <f>W15</f>
        <v>9</v>
      </c>
      <c r="O38" s="46"/>
      <c r="P38" s="114">
        <f>SUM(K38:N38)</f>
        <v>114</v>
      </c>
      <c r="Q38" s="85"/>
      <c r="Y38" s="101"/>
      <c r="Z38" s="56"/>
    </row>
    <row r="39" spans="2:26" s="44" customFormat="1" ht="9" x14ac:dyDescent="0.15">
      <c r="B39" s="46"/>
      <c r="C39" s="46"/>
      <c r="D39" s="46"/>
      <c r="E39" s="46"/>
      <c r="F39" s="47"/>
      <c r="G39" s="111"/>
      <c r="H39" s="54"/>
      <c r="J39" s="44" t="s">
        <v>250</v>
      </c>
      <c r="K39" s="47">
        <f>B32</f>
        <v>24</v>
      </c>
      <c r="L39" s="47">
        <f>C32</f>
        <v>71</v>
      </c>
      <c r="M39" s="47">
        <f>D32</f>
        <v>29</v>
      </c>
      <c r="N39" s="47">
        <f>E32</f>
        <v>16</v>
      </c>
      <c r="O39" s="46"/>
      <c r="P39" s="114">
        <f>SUM(K39:N39)</f>
        <v>140</v>
      </c>
      <c r="Q39" s="85">
        <v>75</v>
      </c>
      <c r="R39" s="58" t="s">
        <v>65</v>
      </c>
      <c r="Y39" s="101"/>
      <c r="Z39" s="56"/>
    </row>
    <row r="40" spans="2:26" s="44" customFormat="1" ht="9" x14ac:dyDescent="0.15">
      <c r="B40" s="46"/>
      <c r="C40" s="46"/>
      <c r="D40" s="46"/>
      <c r="E40" s="46"/>
      <c r="F40" s="47"/>
      <c r="G40" s="111"/>
      <c r="H40" s="54"/>
      <c r="J40" s="44" t="s">
        <v>52</v>
      </c>
      <c r="K40" s="47">
        <f>K32</f>
        <v>39</v>
      </c>
      <c r="L40" s="47">
        <f>L32</f>
        <v>50</v>
      </c>
      <c r="M40" s="47">
        <f>M32</f>
        <v>36</v>
      </c>
      <c r="N40" s="47">
        <f>N32</f>
        <v>7</v>
      </c>
      <c r="O40" s="46"/>
      <c r="P40" s="114">
        <f>SUM(K40:N40)</f>
        <v>132</v>
      </c>
      <c r="Q40" s="85">
        <v>25</v>
      </c>
      <c r="R40" s="58" t="s">
        <v>66</v>
      </c>
      <c r="Y40" s="101"/>
      <c r="Z40" s="56"/>
    </row>
    <row r="41" spans="2:26" s="44" customFormat="1" ht="9" x14ac:dyDescent="0.15">
      <c r="B41" s="46"/>
      <c r="C41" s="46"/>
      <c r="D41" s="46"/>
      <c r="E41" s="46"/>
      <c r="F41" s="47"/>
      <c r="G41" s="111"/>
      <c r="H41" s="54"/>
      <c r="K41" s="47"/>
      <c r="L41" s="47"/>
      <c r="M41" s="47"/>
      <c r="N41" s="47"/>
      <c r="O41" s="46"/>
      <c r="P41" s="114"/>
      <c r="Q41" s="54"/>
      <c r="Y41" s="101"/>
      <c r="Z41" s="56"/>
    </row>
    <row r="42" spans="2:26" s="44" customFormat="1" ht="9" x14ac:dyDescent="0.15">
      <c r="B42" s="46"/>
      <c r="C42" s="46"/>
      <c r="D42" s="46"/>
      <c r="E42" s="46"/>
      <c r="F42" s="47"/>
      <c r="G42" s="111"/>
      <c r="H42" s="54"/>
      <c r="K42" s="46"/>
      <c r="L42" s="46"/>
      <c r="M42" s="46"/>
      <c r="N42" s="46"/>
      <c r="O42" s="46"/>
      <c r="P42" s="111"/>
      <c r="Q42" s="54"/>
      <c r="Y42" s="101"/>
      <c r="Z42" s="56"/>
    </row>
    <row r="43" spans="2:26" s="44" customFormat="1" ht="9" x14ac:dyDescent="0.15">
      <c r="B43" s="46"/>
      <c r="C43" s="46"/>
      <c r="D43" s="46"/>
      <c r="E43" s="46"/>
      <c r="F43" s="47"/>
      <c r="G43" s="111"/>
      <c r="H43" s="54"/>
      <c r="K43" s="46"/>
      <c r="L43" s="46"/>
      <c r="M43" s="46"/>
      <c r="N43" s="46"/>
      <c r="O43" s="46"/>
      <c r="P43" s="111"/>
      <c r="Q43" s="54"/>
      <c r="Y43" s="101"/>
      <c r="Z43" s="56"/>
    </row>
    <row r="44" spans="2:26" s="44" customFormat="1" ht="9" x14ac:dyDescent="0.15">
      <c r="B44" s="46"/>
      <c r="C44" s="46"/>
      <c r="D44" s="46"/>
      <c r="E44" s="46"/>
      <c r="F44" s="47"/>
      <c r="G44" s="111"/>
      <c r="H44" s="54"/>
      <c r="K44" s="46"/>
      <c r="L44" s="46"/>
      <c r="M44" s="46"/>
      <c r="N44" s="46"/>
      <c r="O44" s="46"/>
      <c r="P44" s="111"/>
      <c r="Q44" s="54"/>
      <c r="Y44" s="101"/>
      <c r="Z44" s="56"/>
    </row>
    <row r="45" spans="2:26" s="44" customFormat="1" ht="9" x14ac:dyDescent="0.15">
      <c r="B45" s="46"/>
      <c r="C45" s="46"/>
      <c r="D45" s="46"/>
      <c r="E45" s="46"/>
      <c r="F45" s="47"/>
      <c r="G45" s="111"/>
      <c r="H45" s="54"/>
      <c r="K45" s="46"/>
      <c r="L45" s="46"/>
      <c r="M45" s="46"/>
      <c r="N45" s="46"/>
      <c r="O45" s="46"/>
      <c r="P45" s="111"/>
      <c r="Q45" s="54"/>
      <c r="Y45" s="101"/>
      <c r="Z45" s="56"/>
    </row>
    <row r="46" spans="2:26" s="44" customFormat="1" ht="9" x14ac:dyDescent="0.15">
      <c r="B46" s="46"/>
      <c r="C46" s="46"/>
      <c r="D46" s="46"/>
      <c r="E46" s="46"/>
      <c r="F46" s="47"/>
      <c r="G46" s="111"/>
      <c r="H46" s="54"/>
      <c r="K46" s="46"/>
      <c r="L46" s="46"/>
      <c r="M46" s="46"/>
      <c r="N46" s="46"/>
      <c r="O46" s="46"/>
      <c r="P46" s="111"/>
      <c r="Q46" s="54"/>
      <c r="Y46" s="101"/>
      <c r="Z46" s="56"/>
    </row>
    <row r="47" spans="2:26" s="44" customFormat="1" ht="9" x14ac:dyDescent="0.15">
      <c r="B47" s="46"/>
      <c r="C47" s="46"/>
      <c r="D47" s="46"/>
      <c r="E47" s="46"/>
      <c r="F47" s="47"/>
      <c r="G47" s="111"/>
      <c r="H47" s="54"/>
      <c r="K47" s="46"/>
      <c r="L47" s="46"/>
      <c r="M47" s="46"/>
      <c r="N47" s="46"/>
      <c r="O47" s="46"/>
      <c r="P47" s="111"/>
      <c r="Q47" s="54"/>
      <c r="Y47" s="101"/>
      <c r="Z47" s="56"/>
    </row>
    <row r="48" spans="2:26" s="44" customFormat="1" ht="9" x14ac:dyDescent="0.15">
      <c r="B48" s="46"/>
      <c r="C48" s="46"/>
      <c r="D48" s="46"/>
      <c r="E48" s="46"/>
      <c r="F48" s="47"/>
      <c r="G48" s="111"/>
      <c r="H48" s="54"/>
      <c r="K48" s="46"/>
      <c r="L48" s="46"/>
      <c r="M48" s="46"/>
      <c r="N48" s="46"/>
      <c r="O48" s="46"/>
      <c r="P48" s="111"/>
      <c r="Q48" s="54"/>
      <c r="Y48" s="101"/>
      <c r="Z48" s="56"/>
    </row>
    <row r="49" spans="2:26" s="44" customFormat="1" ht="9" x14ac:dyDescent="0.15">
      <c r="B49" s="46"/>
      <c r="C49" s="46"/>
      <c r="D49" s="46"/>
      <c r="E49" s="46"/>
      <c r="F49" s="47"/>
      <c r="G49" s="111"/>
      <c r="H49" s="54"/>
      <c r="K49" s="46"/>
      <c r="L49" s="46"/>
      <c r="M49" s="46"/>
      <c r="N49" s="46"/>
      <c r="O49" s="46"/>
      <c r="P49" s="111"/>
      <c r="Q49" s="54"/>
      <c r="Y49" s="101"/>
      <c r="Z49" s="56"/>
    </row>
    <row r="50" spans="2:26" s="44" customFormat="1" ht="9" x14ac:dyDescent="0.15">
      <c r="B50" s="47"/>
      <c r="C50" s="47"/>
      <c r="D50" s="47"/>
      <c r="E50" s="47"/>
      <c r="F50" s="51"/>
      <c r="G50" s="109"/>
      <c r="H50" s="54"/>
      <c r="K50" s="46"/>
      <c r="L50" s="46"/>
      <c r="M50" s="46"/>
      <c r="N50" s="46"/>
      <c r="O50" s="46"/>
      <c r="P50" s="111"/>
      <c r="Q50" s="54"/>
      <c r="Y50" s="101"/>
      <c r="Z50" s="56"/>
    </row>
    <row r="51" spans="2:26" s="44" customFormat="1" ht="9" x14ac:dyDescent="0.15">
      <c r="B51" s="46"/>
      <c r="C51" s="46"/>
      <c r="D51" s="46"/>
      <c r="E51" s="46"/>
      <c r="F51" s="46"/>
      <c r="G51" s="111"/>
      <c r="H51" s="110"/>
      <c r="K51" s="46"/>
      <c r="L51" s="46"/>
      <c r="M51" s="46"/>
      <c r="N51" s="46"/>
      <c r="O51" s="46"/>
      <c r="P51" s="111"/>
      <c r="Q51" s="54"/>
      <c r="Y51" s="101"/>
      <c r="Z51" s="56"/>
    </row>
    <row r="52" spans="2:26" s="44" customFormat="1" ht="9" x14ac:dyDescent="0.15">
      <c r="B52" s="46"/>
      <c r="C52" s="46"/>
      <c r="D52" s="46"/>
      <c r="E52" s="46"/>
      <c r="F52" s="46"/>
      <c r="G52" s="111"/>
      <c r="H52" s="110"/>
      <c r="K52" s="46"/>
      <c r="L52" s="46"/>
      <c r="M52" s="46"/>
      <c r="N52" s="46"/>
      <c r="O52" s="46"/>
      <c r="P52" s="111"/>
      <c r="Q52" s="54"/>
      <c r="Y52" s="101"/>
      <c r="Z52" s="56"/>
    </row>
    <row r="53" spans="2:26" s="44" customFormat="1" ht="9" x14ac:dyDescent="0.15">
      <c r="B53" s="46"/>
      <c r="C53" s="46"/>
      <c r="D53" s="46"/>
      <c r="E53" s="46"/>
      <c r="F53" s="46"/>
      <c r="G53" s="111"/>
      <c r="H53" s="110"/>
      <c r="K53" s="46"/>
      <c r="L53" s="46"/>
      <c r="M53" s="46"/>
      <c r="N53" s="46"/>
      <c r="O53" s="46"/>
      <c r="P53" s="111"/>
      <c r="Q53" s="54"/>
      <c r="Y53" s="101"/>
      <c r="Z53" s="56"/>
    </row>
    <row r="54" spans="2:26" s="44" customFormat="1" ht="9" x14ac:dyDescent="0.15">
      <c r="B54" s="46"/>
      <c r="C54" s="46"/>
      <c r="D54" s="46"/>
      <c r="E54" s="46"/>
      <c r="F54" s="46"/>
      <c r="G54" s="111"/>
      <c r="H54" s="110"/>
      <c r="K54" s="46"/>
      <c r="L54" s="46"/>
      <c r="M54" s="46"/>
      <c r="N54" s="46"/>
      <c r="O54" s="46"/>
      <c r="P54" s="111"/>
      <c r="Q54" s="54"/>
      <c r="Y54" s="101"/>
      <c r="Z54" s="56"/>
    </row>
    <row r="55" spans="2:26" s="44" customFormat="1" ht="9" x14ac:dyDescent="0.15">
      <c r="B55" s="46"/>
      <c r="C55" s="46"/>
      <c r="D55" s="46"/>
      <c r="E55" s="46"/>
      <c r="F55" s="46"/>
      <c r="G55" s="111"/>
      <c r="H55" s="110"/>
      <c r="K55" s="46"/>
      <c r="L55" s="46"/>
      <c r="M55" s="46"/>
      <c r="N55" s="46"/>
      <c r="O55" s="46"/>
      <c r="P55" s="111"/>
      <c r="Q55" s="54"/>
      <c r="Y55" s="101"/>
      <c r="Z55" s="56"/>
    </row>
    <row r="56" spans="2:26" s="44" customFormat="1" ht="9" x14ac:dyDescent="0.15">
      <c r="B56" s="46"/>
      <c r="C56" s="46"/>
      <c r="D56" s="46"/>
      <c r="E56" s="46"/>
      <c r="F56" s="46"/>
      <c r="G56" s="111"/>
      <c r="H56" s="110"/>
      <c r="K56" s="46"/>
      <c r="L56" s="46"/>
      <c r="M56" s="46"/>
      <c r="N56" s="46"/>
      <c r="O56" s="46"/>
      <c r="P56" s="111"/>
      <c r="Q56" s="54"/>
      <c r="Y56" s="101"/>
      <c r="Z56" s="56"/>
    </row>
    <row r="57" spans="2:26" s="44" customFormat="1" ht="9" x14ac:dyDescent="0.15">
      <c r="B57" s="46"/>
      <c r="C57" s="46"/>
      <c r="D57" s="46"/>
      <c r="E57" s="46"/>
      <c r="F57" s="46"/>
      <c r="G57" s="111"/>
      <c r="H57" s="110"/>
      <c r="K57" s="46"/>
      <c r="L57" s="46"/>
      <c r="M57" s="46"/>
      <c r="N57" s="46"/>
      <c r="O57" s="46"/>
      <c r="P57" s="111"/>
      <c r="Q57" s="54"/>
      <c r="Y57" s="101"/>
      <c r="Z57" s="56"/>
    </row>
    <row r="58" spans="2:26" s="44" customFormat="1" ht="9" x14ac:dyDescent="0.15">
      <c r="B58" s="46"/>
      <c r="C58" s="46"/>
      <c r="D58" s="46"/>
      <c r="E58" s="46"/>
      <c r="F58" s="46"/>
      <c r="G58" s="111"/>
      <c r="H58" s="110"/>
      <c r="K58" s="46"/>
      <c r="L58" s="46"/>
      <c r="M58" s="46"/>
      <c r="N58" s="46"/>
      <c r="O58" s="46"/>
      <c r="P58" s="111"/>
      <c r="Q58" s="54"/>
      <c r="Y58" s="101"/>
      <c r="Z58" s="56"/>
    </row>
    <row r="59" spans="2:26" s="44" customFormat="1" ht="9" x14ac:dyDescent="0.15">
      <c r="B59" s="46"/>
      <c r="C59" s="46"/>
      <c r="D59" s="46"/>
      <c r="E59" s="46"/>
      <c r="F59" s="46"/>
      <c r="G59" s="111"/>
      <c r="H59" s="110"/>
      <c r="K59" s="46"/>
      <c r="L59" s="46"/>
      <c r="M59" s="46"/>
      <c r="N59" s="46"/>
      <c r="O59" s="46"/>
      <c r="P59" s="111"/>
      <c r="Q59" s="54"/>
      <c r="Y59" s="101"/>
      <c r="Z59" s="56"/>
    </row>
    <row r="60" spans="2:26" s="44" customFormat="1" ht="9" x14ac:dyDescent="0.15">
      <c r="B60" s="46"/>
      <c r="C60" s="46"/>
      <c r="D60" s="46"/>
      <c r="E60" s="46"/>
      <c r="F60" s="46"/>
      <c r="G60" s="111"/>
      <c r="H60" s="110"/>
      <c r="K60" s="46"/>
      <c r="L60" s="46"/>
      <c r="M60" s="46"/>
      <c r="N60" s="46"/>
      <c r="O60" s="46"/>
      <c r="P60" s="111"/>
      <c r="Q60" s="54"/>
      <c r="Y60" s="101"/>
      <c r="Z60" s="56"/>
    </row>
    <row r="61" spans="2:26" s="44" customFormat="1" ht="9" x14ac:dyDescent="0.15">
      <c r="B61" s="46"/>
      <c r="C61" s="46"/>
      <c r="D61" s="46"/>
      <c r="E61" s="46"/>
      <c r="F61" s="46"/>
      <c r="G61" s="111"/>
      <c r="H61" s="110"/>
      <c r="K61" s="46"/>
      <c r="L61" s="46"/>
      <c r="M61" s="46"/>
      <c r="N61" s="46"/>
      <c r="O61" s="46"/>
      <c r="P61" s="111"/>
      <c r="Q61" s="54"/>
      <c r="Y61" s="101"/>
      <c r="Z61" s="56"/>
    </row>
    <row r="62" spans="2:26" s="44" customFormat="1" ht="9" x14ac:dyDescent="0.15">
      <c r="B62" s="46"/>
      <c r="C62" s="46"/>
      <c r="D62" s="46"/>
      <c r="E62" s="46"/>
      <c r="F62" s="46"/>
      <c r="G62" s="111"/>
      <c r="H62" s="110"/>
      <c r="K62" s="46"/>
      <c r="L62" s="46"/>
      <c r="M62" s="46"/>
      <c r="N62" s="46"/>
      <c r="O62" s="46"/>
      <c r="P62" s="111"/>
      <c r="Q62" s="54"/>
      <c r="Y62" s="101"/>
      <c r="Z62" s="56"/>
    </row>
    <row r="63" spans="2:26" s="44" customFormat="1" ht="9" x14ac:dyDescent="0.15">
      <c r="B63" s="46"/>
      <c r="C63" s="46"/>
      <c r="D63" s="46"/>
      <c r="E63" s="46"/>
      <c r="F63" s="46"/>
      <c r="G63" s="111"/>
      <c r="H63" s="110"/>
      <c r="K63" s="46"/>
      <c r="L63" s="46"/>
      <c r="M63" s="46"/>
      <c r="N63" s="46"/>
      <c r="O63" s="46"/>
      <c r="P63" s="111"/>
      <c r="Q63" s="54"/>
      <c r="Y63" s="101"/>
      <c r="Z63" s="56"/>
    </row>
    <row r="64" spans="2:26" s="44" customFormat="1" ht="9" x14ac:dyDescent="0.15">
      <c r="B64" s="46"/>
      <c r="C64" s="46"/>
      <c r="D64" s="46"/>
      <c r="E64" s="46"/>
      <c r="F64" s="46"/>
      <c r="G64" s="111"/>
      <c r="H64" s="110"/>
      <c r="K64" s="46"/>
      <c r="L64" s="46"/>
      <c r="M64" s="46"/>
      <c r="N64" s="46"/>
      <c r="O64" s="46"/>
      <c r="P64" s="111"/>
      <c r="Q64" s="54"/>
      <c r="Y64" s="101"/>
      <c r="Z64" s="56"/>
    </row>
    <row r="65" spans="2:26" s="44" customFormat="1" ht="9" x14ac:dyDescent="0.15">
      <c r="B65" s="46"/>
      <c r="C65" s="46"/>
      <c r="D65" s="46"/>
      <c r="E65" s="46"/>
      <c r="F65" s="46"/>
      <c r="G65" s="111"/>
      <c r="H65" s="110"/>
      <c r="K65" s="46"/>
      <c r="L65" s="46"/>
      <c r="M65" s="46"/>
      <c r="N65" s="46"/>
      <c r="O65" s="46"/>
      <c r="P65" s="111"/>
      <c r="Q65" s="54"/>
      <c r="Y65" s="101"/>
      <c r="Z65" s="56"/>
    </row>
    <row r="66" spans="2:26" s="44" customFormat="1" ht="9" x14ac:dyDescent="0.15">
      <c r="B66" s="46"/>
      <c r="C66" s="46"/>
      <c r="D66" s="46"/>
      <c r="E66" s="46"/>
      <c r="F66" s="46"/>
      <c r="G66" s="111"/>
      <c r="H66" s="110"/>
      <c r="K66" s="46"/>
      <c r="L66" s="46"/>
      <c r="M66" s="46"/>
      <c r="N66" s="46"/>
      <c r="O66" s="46"/>
      <c r="P66" s="111"/>
      <c r="Q66" s="54"/>
      <c r="Y66" s="101"/>
      <c r="Z66" s="56"/>
    </row>
    <row r="67" spans="2:26" s="44" customFormat="1" ht="9" x14ac:dyDescent="0.15">
      <c r="B67" s="46"/>
      <c r="C67" s="46"/>
      <c r="D67" s="46"/>
      <c r="E67" s="46"/>
      <c r="F67" s="46"/>
      <c r="G67" s="111"/>
      <c r="H67" s="110"/>
      <c r="K67" s="46"/>
      <c r="L67" s="46"/>
      <c r="M67" s="46"/>
      <c r="N67" s="46"/>
      <c r="O67" s="46"/>
      <c r="P67" s="111"/>
      <c r="Q67" s="54"/>
      <c r="Y67" s="101"/>
      <c r="Z67" s="56"/>
    </row>
    <row r="68" spans="2:26" s="44" customFormat="1" ht="9" x14ac:dyDescent="0.15">
      <c r="B68" s="46"/>
      <c r="C68" s="46"/>
      <c r="D68" s="46"/>
      <c r="E68" s="46"/>
      <c r="F68" s="46"/>
      <c r="G68" s="111"/>
      <c r="H68" s="110"/>
      <c r="K68" s="46"/>
      <c r="L68" s="46"/>
      <c r="M68" s="46"/>
      <c r="N68" s="46"/>
      <c r="O68" s="46"/>
      <c r="P68" s="111"/>
      <c r="Q68" s="54"/>
      <c r="Y68" s="101"/>
      <c r="Z68" s="56"/>
    </row>
    <row r="69" spans="2:26" s="44" customFormat="1" ht="9" x14ac:dyDescent="0.15">
      <c r="B69" s="46"/>
      <c r="C69" s="46"/>
      <c r="D69" s="46"/>
      <c r="E69" s="46"/>
      <c r="F69" s="46"/>
      <c r="G69" s="111"/>
      <c r="H69" s="110"/>
      <c r="K69" s="46"/>
      <c r="L69" s="46"/>
      <c r="M69" s="46"/>
      <c r="N69" s="46"/>
      <c r="O69" s="46"/>
      <c r="P69" s="111"/>
      <c r="Q69" s="54"/>
      <c r="Y69" s="101"/>
      <c r="Z69" s="56"/>
    </row>
    <row r="70" spans="2:26" s="44" customFormat="1" ht="9" x14ac:dyDescent="0.15">
      <c r="B70" s="46"/>
      <c r="C70" s="46"/>
      <c r="D70" s="46"/>
      <c r="E70" s="46"/>
      <c r="F70" s="46"/>
      <c r="G70" s="111"/>
      <c r="H70" s="110"/>
      <c r="K70" s="46"/>
      <c r="L70" s="46"/>
      <c r="M70" s="46"/>
      <c r="N70" s="46"/>
      <c r="O70" s="46"/>
      <c r="P70" s="111"/>
      <c r="Q70" s="54"/>
      <c r="Y70" s="101"/>
      <c r="Z70" s="56"/>
    </row>
    <row r="71" spans="2:26" s="44" customFormat="1" ht="9" x14ac:dyDescent="0.15">
      <c r="B71" s="46"/>
      <c r="C71" s="46"/>
      <c r="D71" s="46"/>
      <c r="E71" s="46"/>
      <c r="F71" s="46"/>
      <c r="G71" s="111"/>
      <c r="H71" s="110"/>
      <c r="K71" s="46"/>
      <c r="L71" s="46"/>
      <c r="M71" s="46"/>
      <c r="N71" s="46"/>
      <c r="O71" s="46"/>
      <c r="P71" s="111"/>
      <c r="Q71" s="54"/>
      <c r="Y71" s="101"/>
      <c r="Z71" s="56"/>
    </row>
    <row r="72" spans="2:26" s="44" customFormat="1" ht="9" x14ac:dyDescent="0.15">
      <c r="B72" s="46"/>
      <c r="C72" s="46"/>
      <c r="D72" s="46"/>
      <c r="E72" s="46"/>
      <c r="F72" s="46"/>
      <c r="G72" s="111"/>
      <c r="H72" s="110"/>
      <c r="K72" s="46"/>
      <c r="L72" s="46"/>
      <c r="M72" s="46"/>
      <c r="N72" s="46"/>
      <c r="O72" s="46"/>
      <c r="P72" s="111"/>
      <c r="Q72" s="54"/>
      <c r="Y72" s="101"/>
      <c r="Z72" s="56"/>
    </row>
    <row r="73" spans="2:26" s="44" customFormat="1" ht="9" x14ac:dyDescent="0.15">
      <c r="B73" s="46"/>
      <c r="C73" s="46"/>
      <c r="D73" s="46"/>
      <c r="E73" s="46"/>
      <c r="F73" s="46"/>
      <c r="G73" s="111"/>
      <c r="H73" s="110"/>
      <c r="K73" s="46"/>
      <c r="L73" s="46"/>
      <c r="M73" s="46"/>
      <c r="N73" s="46"/>
      <c r="O73" s="46"/>
      <c r="P73" s="111"/>
      <c r="Q73" s="54"/>
      <c r="Y73" s="101"/>
      <c r="Z73" s="56"/>
    </row>
    <row r="74" spans="2:26" s="44" customFormat="1" ht="9" x14ac:dyDescent="0.15">
      <c r="B74" s="46"/>
      <c r="C74" s="46"/>
      <c r="D74" s="46"/>
      <c r="E74" s="46"/>
      <c r="F74" s="46"/>
      <c r="G74" s="111"/>
      <c r="H74" s="110"/>
      <c r="K74" s="46"/>
      <c r="L74" s="46"/>
      <c r="M74" s="46"/>
      <c r="N74" s="46"/>
      <c r="O74" s="46"/>
      <c r="P74" s="111"/>
      <c r="Q74" s="54"/>
      <c r="Y74" s="101"/>
      <c r="Z74" s="56"/>
    </row>
    <row r="75" spans="2:26" s="44" customFormat="1" ht="9" x14ac:dyDescent="0.15">
      <c r="B75" s="46"/>
      <c r="C75" s="46"/>
      <c r="D75" s="46"/>
      <c r="E75" s="46"/>
      <c r="F75" s="46"/>
      <c r="G75" s="111"/>
      <c r="H75" s="110"/>
      <c r="K75" s="46"/>
      <c r="L75" s="46"/>
      <c r="M75" s="46"/>
      <c r="N75" s="46"/>
      <c r="O75" s="46"/>
      <c r="P75" s="111"/>
      <c r="Q75" s="54"/>
      <c r="Y75" s="101"/>
      <c r="Z75" s="56"/>
    </row>
    <row r="76" spans="2:26" s="44" customFormat="1" ht="9" x14ac:dyDescent="0.15">
      <c r="B76" s="46"/>
      <c r="C76" s="46"/>
      <c r="D76" s="46"/>
      <c r="E76" s="46"/>
      <c r="F76" s="46"/>
      <c r="G76" s="111"/>
      <c r="H76" s="110"/>
      <c r="K76" s="46"/>
      <c r="L76" s="46"/>
      <c r="M76" s="46"/>
      <c r="N76" s="46"/>
      <c r="O76" s="46"/>
      <c r="P76" s="111"/>
      <c r="Q76" s="54"/>
      <c r="Y76" s="101"/>
      <c r="Z76" s="56"/>
    </row>
    <row r="77" spans="2:26" s="44" customFormat="1" ht="9" x14ac:dyDescent="0.15">
      <c r="B77" s="46"/>
      <c r="C77" s="46"/>
      <c r="D77" s="46"/>
      <c r="E77" s="46"/>
      <c r="F77" s="46"/>
      <c r="G77" s="111"/>
      <c r="H77" s="110"/>
      <c r="K77" s="46"/>
      <c r="L77" s="46"/>
      <c r="M77" s="46"/>
      <c r="N77" s="46"/>
      <c r="O77" s="46"/>
      <c r="P77" s="111"/>
      <c r="Q77" s="54"/>
      <c r="Y77" s="101"/>
      <c r="Z77" s="56"/>
    </row>
    <row r="78" spans="2:26" s="44" customFormat="1" ht="9" x14ac:dyDescent="0.15">
      <c r="B78" s="46"/>
      <c r="C78" s="46"/>
      <c r="D78" s="46"/>
      <c r="E78" s="46"/>
      <c r="F78" s="46"/>
      <c r="G78" s="111"/>
      <c r="H78" s="110"/>
      <c r="K78" s="46"/>
      <c r="L78" s="46"/>
      <c r="M78" s="46"/>
      <c r="N78" s="46"/>
      <c r="O78" s="46"/>
      <c r="P78" s="111"/>
      <c r="Q78" s="54"/>
      <c r="Y78" s="101"/>
      <c r="Z78" s="56"/>
    </row>
    <row r="79" spans="2:26" s="44" customFormat="1" ht="9" x14ac:dyDescent="0.15">
      <c r="B79" s="46"/>
      <c r="C79" s="46"/>
      <c r="D79" s="46"/>
      <c r="E79" s="46"/>
      <c r="F79" s="46"/>
      <c r="G79" s="111"/>
      <c r="H79" s="110"/>
      <c r="K79" s="46"/>
      <c r="L79" s="46"/>
      <c r="M79" s="46"/>
      <c r="N79" s="46"/>
      <c r="O79" s="46"/>
      <c r="P79" s="111"/>
      <c r="Q79" s="54"/>
      <c r="Y79" s="101"/>
      <c r="Z79" s="56"/>
    </row>
    <row r="80" spans="2:26" s="44" customFormat="1" ht="9" x14ac:dyDescent="0.15">
      <c r="B80" s="46"/>
      <c r="C80" s="46"/>
      <c r="D80" s="46"/>
      <c r="E80" s="46"/>
      <c r="F80" s="46"/>
      <c r="G80" s="111"/>
      <c r="H80" s="110"/>
      <c r="K80" s="46"/>
      <c r="L80" s="46"/>
      <c r="M80" s="46"/>
      <c r="N80" s="46"/>
      <c r="O80" s="46"/>
      <c r="P80" s="111"/>
      <c r="Q80" s="54"/>
      <c r="Y80" s="101"/>
      <c r="Z80" s="56"/>
    </row>
    <row r="81" spans="2:26" s="44" customFormat="1" ht="9" x14ac:dyDescent="0.15">
      <c r="B81" s="46"/>
      <c r="C81" s="46"/>
      <c r="D81" s="46"/>
      <c r="E81" s="46"/>
      <c r="F81" s="46"/>
      <c r="G81" s="111"/>
      <c r="H81" s="110"/>
      <c r="K81" s="46"/>
      <c r="L81" s="46"/>
      <c r="M81" s="46"/>
      <c r="N81" s="46"/>
      <c r="O81" s="46"/>
      <c r="P81" s="111"/>
      <c r="Q81" s="54"/>
      <c r="Y81" s="101"/>
      <c r="Z81" s="56"/>
    </row>
    <row r="82" spans="2:26" s="44" customFormat="1" ht="9" x14ac:dyDescent="0.15">
      <c r="B82" s="46"/>
      <c r="C82" s="46"/>
      <c r="D82" s="46"/>
      <c r="E82" s="46"/>
      <c r="F82" s="46"/>
      <c r="G82" s="111"/>
      <c r="H82" s="110"/>
      <c r="K82" s="46"/>
      <c r="L82" s="46"/>
      <c r="M82" s="46"/>
      <c r="N82" s="46"/>
      <c r="O82" s="46"/>
      <c r="P82" s="111"/>
      <c r="Q82" s="54"/>
      <c r="Y82" s="101"/>
      <c r="Z82" s="56"/>
    </row>
    <row r="83" spans="2:26" s="44" customFormat="1" ht="9" x14ac:dyDescent="0.15">
      <c r="B83" s="46"/>
      <c r="C83" s="46"/>
      <c r="D83" s="46"/>
      <c r="E83" s="46"/>
      <c r="F83" s="46"/>
      <c r="G83" s="111"/>
      <c r="H83" s="110"/>
      <c r="K83" s="46"/>
      <c r="L83" s="46"/>
      <c r="M83" s="46"/>
      <c r="N83" s="46"/>
      <c r="O83" s="46"/>
      <c r="P83" s="111"/>
      <c r="Q83" s="54"/>
      <c r="Y83" s="101"/>
      <c r="Z83" s="56"/>
    </row>
    <row r="84" spans="2:26" s="44" customFormat="1" ht="9" x14ac:dyDescent="0.15">
      <c r="B84" s="46"/>
      <c r="C84" s="46"/>
      <c r="D84" s="46"/>
      <c r="E84" s="46"/>
      <c r="F84" s="46"/>
      <c r="G84" s="111"/>
      <c r="H84" s="110"/>
      <c r="K84" s="46"/>
      <c r="L84" s="46"/>
      <c r="M84" s="46"/>
      <c r="N84" s="46"/>
      <c r="O84" s="46"/>
      <c r="P84" s="111"/>
      <c r="Q84" s="54"/>
      <c r="Y84" s="101"/>
      <c r="Z84" s="56"/>
    </row>
    <row r="85" spans="2:26" s="44" customFormat="1" ht="9" x14ac:dyDescent="0.15">
      <c r="B85" s="46"/>
      <c r="C85" s="46"/>
      <c r="D85" s="46"/>
      <c r="E85" s="46"/>
      <c r="F85" s="46"/>
      <c r="G85" s="111"/>
      <c r="H85" s="110"/>
      <c r="K85" s="46"/>
      <c r="L85" s="46"/>
      <c r="M85" s="46"/>
      <c r="N85" s="46"/>
      <c r="O85" s="46"/>
      <c r="P85" s="111"/>
      <c r="Q85" s="54"/>
      <c r="Y85" s="101"/>
      <c r="Z85" s="56"/>
    </row>
    <row r="86" spans="2:26" s="44" customFormat="1" ht="9" x14ac:dyDescent="0.15">
      <c r="B86" s="46"/>
      <c r="C86" s="46"/>
      <c r="D86" s="46"/>
      <c r="E86" s="46"/>
      <c r="F86" s="46"/>
      <c r="G86" s="111"/>
      <c r="H86" s="110"/>
      <c r="K86" s="46"/>
      <c r="L86" s="46"/>
      <c r="M86" s="46"/>
      <c r="N86" s="46"/>
      <c r="O86" s="46"/>
      <c r="P86" s="111"/>
      <c r="Q86" s="54"/>
      <c r="Y86" s="101"/>
      <c r="Z86" s="56"/>
    </row>
    <row r="87" spans="2:26" s="44" customFormat="1" ht="9" x14ac:dyDescent="0.15">
      <c r="B87" s="46"/>
      <c r="C87" s="46"/>
      <c r="D87" s="46"/>
      <c r="E87" s="46"/>
      <c r="F87" s="46"/>
      <c r="G87" s="111"/>
      <c r="H87" s="110"/>
      <c r="K87" s="46"/>
      <c r="L87" s="46"/>
      <c r="M87" s="46"/>
      <c r="N87" s="46"/>
      <c r="O87" s="46"/>
      <c r="P87" s="111"/>
      <c r="Q87" s="54"/>
      <c r="Y87" s="101"/>
      <c r="Z87" s="56"/>
    </row>
    <row r="88" spans="2:26" s="44" customFormat="1" ht="9" x14ac:dyDescent="0.15">
      <c r="B88" s="46"/>
      <c r="C88" s="46"/>
      <c r="D88" s="46"/>
      <c r="E88" s="46"/>
      <c r="F88" s="46"/>
      <c r="G88" s="111"/>
      <c r="H88" s="110"/>
      <c r="K88" s="46"/>
      <c r="L88" s="46"/>
      <c r="M88" s="46"/>
      <c r="N88" s="46"/>
      <c r="O88" s="46"/>
      <c r="P88" s="111"/>
      <c r="Q88" s="54"/>
      <c r="Y88" s="101"/>
      <c r="Z88" s="56"/>
    </row>
    <row r="89" spans="2:26" s="44" customFormat="1" ht="9" x14ac:dyDescent="0.15">
      <c r="B89" s="46"/>
      <c r="C89" s="46"/>
      <c r="D89" s="46"/>
      <c r="E89" s="46"/>
      <c r="F89" s="46"/>
      <c r="G89" s="111"/>
      <c r="H89" s="110"/>
      <c r="K89" s="46"/>
      <c r="L89" s="46"/>
      <c r="M89" s="46"/>
      <c r="N89" s="46"/>
      <c r="O89" s="46"/>
      <c r="P89" s="111"/>
      <c r="Q89" s="54"/>
      <c r="Y89" s="101"/>
      <c r="Z89" s="56"/>
    </row>
    <row r="90" spans="2:26" s="44" customFormat="1" ht="9" x14ac:dyDescent="0.15">
      <c r="B90" s="46"/>
      <c r="C90" s="46"/>
      <c r="D90" s="46"/>
      <c r="E90" s="46"/>
      <c r="F90" s="46"/>
      <c r="G90" s="111"/>
      <c r="H90" s="110"/>
      <c r="K90" s="46"/>
      <c r="L90" s="46"/>
      <c r="M90" s="46"/>
      <c r="N90" s="46"/>
      <c r="O90" s="46"/>
      <c r="P90" s="111"/>
      <c r="Q90" s="54"/>
      <c r="Y90" s="101"/>
      <c r="Z90" s="56"/>
    </row>
    <row r="91" spans="2:26" s="44" customFormat="1" ht="9" x14ac:dyDescent="0.15">
      <c r="B91" s="46"/>
      <c r="C91" s="46"/>
      <c r="D91" s="46"/>
      <c r="E91" s="46"/>
      <c r="F91" s="46"/>
      <c r="G91" s="111"/>
      <c r="H91" s="110"/>
      <c r="K91" s="46"/>
      <c r="L91" s="46"/>
      <c r="M91" s="46"/>
      <c r="N91" s="46"/>
      <c r="O91" s="46"/>
      <c r="P91" s="111"/>
      <c r="Q91" s="54"/>
      <c r="Y91" s="101"/>
      <c r="Z91" s="56"/>
    </row>
    <row r="92" spans="2:26" s="44" customFormat="1" ht="9" x14ac:dyDescent="0.15">
      <c r="B92" s="46"/>
      <c r="C92" s="46"/>
      <c r="D92" s="46"/>
      <c r="E92" s="46"/>
      <c r="F92" s="46"/>
      <c r="G92" s="111"/>
      <c r="H92" s="110"/>
      <c r="K92" s="46"/>
      <c r="L92" s="46"/>
      <c r="M92" s="46"/>
      <c r="N92" s="46"/>
      <c r="O92" s="46"/>
      <c r="P92" s="111"/>
      <c r="Q92" s="54"/>
      <c r="Y92" s="101"/>
      <c r="Z92" s="56"/>
    </row>
    <row r="93" spans="2:26" s="44" customFormat="1" ht="9" x14ac:dyDescent="0.15">
      <c r="B93" s="46"/>
      <c r="C93" s="46"/>
      <c r="D93" s="46"/>
      <c r="E93" s="46"/>
      <c r="F93" s="46"/>
      <c r="G93" s="111"/>
      <c r="H93" s="110"/>
      <c r="K93" s="46"/>
      <c r="L93" s="46"/>
      <c r="M93" s="46"/>
      <c r="N93" s="46"/>
      <c r="O93" s="46"/>
      <c r="P93" s="111"/>
      <c r="Q93" s="54"/>
      <c r="Y93" s="101"/>
      <c r="Z93" s="56"/>
    </row>
    <row r="94" spans="2:26" s="44" customFormat="1" ht="9" x14ac:dyDescent="0.15">
      <c r="B94" s="46"/>
      <c r="C94" s="46"/>
      <c r="D94" s="46"/>
      <c r="E94" s="46"/>
      <c r="F94" s="46"/>
      <c r="G94" s="111"/>
      <c r="H94" s="110"/>
      <c r="K94" s="46"/>
      <c r="L94" s="46"/>
      <c r="M94" s="46"/>
      <c r="N94" s="46"/>
      <c r="O94" s="46"/>
      <c r="P94" s="111"/>
      <c r="Q94" s="54"/>
      <c r="Y94" s="101"/>
      <c r="Z94" s="56"/>
    </row>
    <row r="95" spans="2:26" s="44" customFormat="1" ht="9" x14ac:dyDescent="0.15">
      <c r="B95" s="46"/>
      <c r="C95" s="46"/>
      <c r="D95" s="46"/>
      <c r="E95" s="46"/>
      <c r="F95" s="46"/>
      <c r="G95" s="111"/>
      <c r="H95" s="110"/>
      <c r="K95" s="46"/>
      <c r="L95" s="46"/>
      <c r="M95" s="46"/>
      <c r="N95" s="46"/>
      <c r="O95" s="46"/>
      <c r="P95" s="111"/>
      <c r="Q95" s="54"/>
      <c r="Y95" s="101"/>
      <c r="Z95" s="56"/>
    </row>
    <row r="96" spans="2:26" s="44" customFormat="1" ht="9" x14ac:dyDescent="0.15">
      <c r="B96" s="46"/>
      <c r="C96" s="46"/>
      <c r="D96" s="46"/>
      <c r="E96" s="46"/>
      <c r="F96" s="46"/>
      <c r="G96" s="111"/>
      <c r="H96" s="110"/>
      <c r="K96" s="46"/>
      <c r="L96" s="46"/>
      <c r="M96" s="46"/>
      <c r="N96" s="46"/>
      <c r="O96" s="46"/>
      <c r="P96" s="111"/>
      <c r="Q96" s="54"/>
      <c r="Y96" s="101"/>
      <c r="Z96" s="56"/>
    </row>
    <row r="97" spans="2:26" s="44" customFormat="1" ht="9" x14ac:dyDescent="0.15">
      <c r="B97" s="46"/>
      <c r="C97" s="46"/>
      <c r="D97" s="46"/>
      <c r="E97" s="46"/>
      <c r="F97" s="46"/>
      <c r="G97" s="111"/>
      <c r="H97" s="110"/>
      <c r="K97" s="46"/>
      <c r="L97" s="46"/>
      <c r="M97" s="46"/>
      <c r="N97" s="46"/>
      <c r="O97" s="46"/>
      <c r="P97" s="111"/>
      <c r="Q97" s="54"/>
      <c r="Y97" s="101"/>
      <c r="Z97" s="56"/>
    </row>
    <row r="98" spans="2:26" s="44" customFormat="1" ht="9" x14ac:dyDescent="0.15">
      <c r="B98" s="46"/>
      <c r="C98" s="46"/>
      <c r="D98" s="46"/>
      <c r="E98" s="46"/>
      <c r="F98" s="46"/>
      <c r="G98" s="111"/>
      <c r="H98" s="110"/>
      <c r="K98" s="46"/>
      <c r="L98" s="46"/>
      <c r="M98" s="46"/>
      <c r="N98" s="46"/>
      <c r="O98" s="46"/>
      <c r="P98" s="111"/>
      <c r="Q98" s="54"/>
      <c r="Y98" s="101"/>
      <c r="Z98" s="56"/>
    </row>
    <row r="99" spans="2:26" s="44" customFormat="1" ht="9" x14ac:dyDescent="0.15">
      <c r="B99" s="46"/>
      <c r="C99" s="46"/>
      <c r="D99" s="46"/>
      <c r="E99" s="46"/>
      <c r="F99" s="46"/>
      <c r="G99" s="111"/>
      <c r="H99" s="110"/>
      <c r="K99" s="46"/>
      <c r="L99" s="46"/>
      <c r="M99" s="46"/>
      <c r="N99" s="46"/>
      <c r="O99" s="46"/>
      <c r="P99" s="111"/>
      <c r="Q99" s="54"/>
      <c r="Y99" s="101"/>
      <c r="Z99" s="56"/>
    </row>
    <row r="100" spans="2:26" s="44" customFormat="1" ht="9" x14ac:dyDescent="0.15">
      <c r="B100" s="46"/>
      <c r="C100" s="46"/>
      <c r="D100" s="46"/>
      <c r="E100" s="46"/>
      <c r="F100" s="46"/>
      <c r="G100" s="111"/>
      <c r="H100" s="110"/>
      <c r="K100" s="46"/>
      <c r="L100" s="46"/>
      <c r="M100" s="46"/>
      <c r="N100" s="46"/>
      <c r="O100" s="46"/>
      <c r="P100" s="111"/>
      <c r="Q100" s="54"/>
      <c r="Y100" s="101"/>
      <c r="Z100" s="56"/>
    </row>
    <row r="101" spans="2:26" s="44" customFormat="1" ht="9" x14ac:dyDescent="0.15">
      <c r="B101" s="46"/>
      <c r="C101" s="46"/>
      <c r="D101" s="46"/>
      <c r="E101" s="46"/>
      <c r="F101" s="46"/>
      <c r="G101" s="111"/>
      <c r="H101" s="110"/>
      <c r="K101" s="46"/>
      <c r="L101" s="46"/>
      <c r="M101" s="46"/>
      <c r="N101" s="46"/>
      <c r="O101" s="46"/>
      <c r="P101" s="111"/>
      <c r="Q101" s="54"/>
      <c r="Y101" s="101"/>
      <c r="Z101" s="56"/>
    </row>
    <row r="102" spans="2:26" s="44" customFormat="1" ht="9" x14ac:dyDescent="0.15">
      <c r="B102" s="46"/>
      <c r="C102" s="46"/>
      <c r="D102" s="46"/>
      <c r="E102" s="46"/>
      <c r="F102" s="46"/>
      <c r="G102" s="111"/>
      <c r="H102" s="110"/>
      <c r="K102" s="46"/>
      <c r="L102" s="46"/>
      <c r="M102" s="46"/>
      <c r="N102" s="46"/>
      <c r="O102" s="46"/>
      <c r="P102" s="111"/>
      <c r="Q102" s="54"/>
      <c r="Y102" s="101"/>
      <c r="Z102" s="56"/>
    </row>
    <row r="103" spans="2:26" s="44" customFormat="1" ht="9" x14ac:dyDescent="0.15">
      <c r="B103" s="46"/>
      <c r="C103" s="46"/>
      <c r="D103" s="46"/>
      <c r="E103" s="46"/>
      <c r="F103" s="46"/>
      <c r="G103" s="111"/>
      <c r="H103" s="110"/>
      <c r="K103" s="46"/>
      <c r="L103" s="46"/>
      <c r="M103" s="46"/>
      <c r="N103" s="46"/>
      <c r="O103" s="46"/>
      <c r="P103" s="111"/>
      <c r="Q103" s="54"/>
      <c r="Y103" s="101"/>
      <c r="Z103" s="56"/>
    </row>
    <row r="104" spans="2:26" s="44" customFormat="1" ht="9" x14ac:dyDescent="0.15">
      <c r="B104" s="46"/>
      <c r="C104" s="46"/>
      <c r="D104" s="46"/>
      <c r="E104" s="46"/>
      <c r="F104" s="46"/>
      <c r="G104" s="111"/>
      <c r="H104" s="110"/>
      <c r="K104" s="46"/>
      <c r="L104" s="46"/>
      <c r="M104" s="46"/>
      <c r="N104" s="46"/>
      <c r="O104" s="46"/>
      <c r="P104" s="111"/>
      <c r="Q104" s="54"/>
      <c r="Y104" s="101"/>
      <c r="Z104" s="56"/>
    </row>
    <row r="105" spans="2:26" s="44" customFormat="1" ht="9" x14ac:dyDescent="0.15">
      <c r="B105" s="46"/>
      <c r="C105" s="46"/>
      <c r="D105" s="46"/>
      <c r="E105" s="46"/>
      <c r="F105" s="46"/>
      <c r="G105" s="111"/>
      <c r="H105" s="110"/>
      <c r="K105" s="46"/>
      <c r="L105" s="46"/>
      <c r="M105" s="46"/>
      <c r="N105" s="46"/>
      <c r="O105" s="46"/>
      <c r="P105" s="111"/>
      <c r="Q105" s="54"/>
      <c r="Y105" s="101"/>
      <c r="Z105" s="56"/>
    </row>
    <row r="106" spans="2:26" s="44" customFormat="1" ht="9" x14ac:dyDescent="0.15">
      <c r="B106" s="46"/>
      <c r="C106" s="46"/>
      <c r="D106" s="46"/>
      <c r="E106" s="46"/>
      <c r="F106" s="46"/>
      <c r="G106" s="111"/>
      <c r="H106" s="110"/>
      <c r="K106" s="46"/>
      <c r="L106" s="46"/>
      <c r="M106" s="46"/>
      <c r="N106" s="46"/>
      <c r="O106" s="46"/>
      <c r="P106" s="111"/>
      <c r="Q106" s="54"/>
      <c r="Y106" s="101"/>
      <c r="Z106" s="56"/>
    </row>
    <row r="107" spans="2:26" s="44" customFormat="1" ht="9" x14ac:dyDescent="0.15">
      <c r="B107" s="46"/>
      <c r="C107" s="46"/>
      <c r="D107" s="46"/>
      <c r="E107" s="46"/>
      <c r="F107" s="46"/>
      <c r="G107" s="111"/>
      <c r="H107" s="110"/>
      <c r="K107" s="46"/>
      <c r="L107" s="46"/>
      <c r="M107" s="46"/>
      <c r="N107" s="46"/>
      <c r="O107" s="46"/>
      <c r="P107" s="111"/>
      <c r="Q107" s="54"/>
      <c r="Y107" s="101"/>
      <c r="Z107" s="56"/>
    </row>
    <row r="108" spans="2:26" s="44" customFormat="1" ht="9" x14ac:dyDescent="0.15">
      <c r="B108" s="46"/>
      <c r="C108" s="46"/>
      <c r="D108" s="46"/>
      <c r="E108" s="46"/>
      <c r="F108" s="46"/>
      <c r="G108" s="111"/>
      <c r="H108" s="110"/>
      <c r="K108" s="46"/>
      <c r="L108" s="46"/>
      <c r="M108" s="46"/>
      <c r="N108" s="46"/>
      <c r="O108" s="46"/>
      <c r="P108" s="111"/>
      <c r="Q108" s="54"/>
      <c r="Y108" s="101"/>
      <c r="Z108" s="56"/>
    </row>
    <row r="109" spans="2:26" s="44" customFormat="1" ht="9" x14ac:dyDescent="0.15">
      <c r="B109" s="46"/>
      <c r="C109" s="46"/>
      <c r="D109" s="46"/>
      <c r="E109" s="46"/>
      <c r="F109" s="46"/>
      <c r="G109" s="111"/>
      <c r="H109" s="110"/>
      <c r="K109" s="46"/>
      <c r="L109" s="46"/>
      <c r="M109" s="46"/>
      <c r="N109" s="46"/>
      <c r="O109" s="46"/>
      <c r="P109" s="111"/>
      <c r="Q109" s="54"/>
      <c r="Y109" s="101"/>
      <c r="Z109" s="56"/>
    </row>
    <row r="110" spans="2:26" s="44" customFormat="1" ht="9" x14ac:dyDescent="0.15">
      <c r="B110" s="46"/>
      <c r="C110" s="46"/>
      <c r="D110" s="46"/>
      <c r="E110" s="46"/>
      <c r="F110" s="46"/>
      <c r="G110" s="111"/>
      <c r="H110" s="110"/>
      <c r="K110" s="46"/>
      <c r="L110" s="46"/>
      <c r="M110" s="46"/>
      <c r="N110" s="46"/>
      <c r="O110" s="46"/>
      <c r="P110" s="111"/>
      <c r="Q110" s="54"/>
      <c r="Y110" s="101"/>
      <c r="Z110" s="56"/>
    </row>
    <row r="111" spans="2:26" s="44" customFormat="1" ht="9" x14ac:dyDescent="0.15">
      <c r="B111" s="46"/>
      <c r="C111" s="46"/>
      <c r="D111" s="46"/>
      <c r="E111" s="46"/>
      <c r="F111" s="46"/>
      <c r="G111" s="111"/>
      <c r="H111" s="110"/>
      <c r="K111" s="46"/>
      <c r="L111" s="46"/>
      <c r="M111" s="46"/>
      <c r="N111" s="46"/>
      <c r="O111" s="46"/>
      <c r="P111" s="111"/>
      <c r="Q111" s="54"/>
      <c r="Y111" s="101"/>
      <c r="Z111" s="56"/>
    </row>
    <row r="112" spans="2:26" s="44" customFormat="1" ht="9" x14ac:dyDescent="0.15">
      <c r="B112" s="46"/>
      <c r="C112" s="46"/>
      <c r="D112" s="46"/>
      <c r="E112" s="46"/>
      <c r="F112" s="46"/>
      <c r="G112" s="111"/>
      <c r="H112" s="110"/>
      <c r="K112" s="46"/>
      <c r="L112" s="46"/>
      <c r="M112" s="46"/>
      <c r="N112" s="46"/>
      <c r="O112" s="46"/>
      <c r="P112" s="111"/>
      <c r="Q112" s="54"/>
      <c r="Y112" s="101"/>
      <c r="Z112" s="56"/>
    </row>
    <row r="113" spans="2:26" s="44" customFormat="1" ht="9" x14ac:dyDescent="0.15">
      <c r="B113" s="46"/>
      <c r="C113" s="46"/>
      <c r="D113" s="46"/>
      <c r="E113" s="46"/>
      <c r="F113" s="46"/>
      <c r="G113" s="111"/>
      <c r="H113" s="110"/>
      <c r="K113" s="46"/>
      <c r="L113" s="46"/>
      <c r="M113" s="46"/>
      <c r="N113" s="46"/>
      <c r="O113" s="46"/>
      <c r="P113" s="111"/>
      <c r="Q113" s="54"/>
      <c r="Y113" s="101"/>
      <c r="Z113" s="56"/>
    </row>
    <row r="114" spans="2:26" s="44" customFormat="1" ht="9" x14ac:dyDescent="0.15">
      <c r="B114" s="46"/>
      <c r="C114" s="46"/>
      <c r="D114" s="46"/>
      <c r="E114" s="46"/>
      <c r="F114" s="46"/>
      <c r="G114" s="111"/>
      <c r="H114" s="110"/>
      <c r="K114" s="46"/>
      <c r="L114" s="46"/>
      <c r="M114" s="46"/>
      <c r="N114" s="46"/>
      <c r="O114" s="46"/>
      <c r="P114" s="111"/>
      <c r="Q114" s="54"/>
      <c r="Y114" s="101"/>
      <c r="Z114" s="56"/>
    </row>
    <row r="115" spans="2:26" s="44" customFormat="1" ht="9" x14ac:dyDescent="0.15">
      <c r="B115" s="46"/>
      <c r="C115" s="46"/>
      <c r="D115" s="46"/>
      <c r="E115" s="46"/>
      <c r="F115" s="46"/>
      <c r="G115" s="111"/>
      <c r="H115" s="110"/>
      <c r="K115" s="46"/>
      <c r="L115" s="46"/>
      <c r="M115" s="46"/>
      <c r="N115" s="46"/>
      <c r="O115" s="46"/>
      <c r="P115" s="111"/>
      <c r="Q115" s="54"/>
      <c r="Y115" s="101"/>
      <c r="Z115" s="56"/>
    </row>
    <row r="116" spans="2:26" s="44" customFormat="1" ht="9" x14ac:dyDescent="0.15">
      <c r="B116" s="46"/>
      <c r="C116" s="46"/>
      <c r="D116" s="46"/>
      <c r="E116" s="46"/>
      <c r="F116" s="46"/>
      <c r="G116" s="111"/>
      <c r="H116" s="110"/>
      <c r="K116" s="46"/>
      <c r="L116" s="46"/>
      <c r="M116" s="46"/>
      <c r="N116" s="46"/>
      <c r="O116" s="46"/>
      <c r="P116" s="111"/>
      <c r="Q116" s="54"/>
      <c r="Y116" s="101"/>
      <c r="Z116" s="56"/>
    </row>
    <row r="117" spans="2:26" s="44" customFormat="1" ht="9" x14ac:dyDescent="0.15">
      <c r="B117" s="46"/>
      <c r="C117" s="46"/>
      <c r="D117" s="46"/>
      <c r="E117" s="46"/>
      <c r="F117" s="46"/>
      <c r="G117" s="111"/>
      <c r="H117" s="110"/>
      <c r="K117" s="46"/>
      <c r="L117" s="46"/>
      <c r="M117" s="46"/>
      <c r="N117" s="46"/>
      <c r="O117" s="46"/>
      <c r="P117" s="111"/>
      <c r="Q117" s="54"/>
      <c r="Y117" s="101"/>
      <c r="Z117" s="56"/>
    </row>
    <row r="118" spans="2:26" s="44" customFormat="1" ht="9" x14ac:dyDescent="0.15">
      <c r="B118" s="46"/>
      <c r="C118" s="46"/>
      <c r="D118" s="46"/>
      <c r="E118" s="46"/>
      <c r="F118" s="46"/>
      <c r="G118" s="111"/>
      <c r="H118" s="110"/>
      <c r="K118" s="46"/>
      <c r="L118" s="46"/>
      <c r="M118" s="46"/>
      <c r="N118" s="46"/>
      <c r="O118" s="46"/>
      <c r="P118" s="111"/>
      <c r="Q118" s="54"/>
      <c r="Y118" s="101"/>
      <c r="Z118" s="56"/>
    </row>
    <row r="119" spans="2:26" s="44" customFormat="1" ht="9" x14ac:dyDescent="0.15">
      <c r="B119" s="46"/>
      <c r="C119" s="46"/>
      <c r="D119" s="46"/>
      <c r="E119" s="46"/>
      <c r="F119" s="46"/>
      <c r="G119" s="111"/>
      <c r="H119" s="110"/>
      <c r="K119" s="46"/>
      <c r="L119" s="46"/>
      <c r="M119" s="46"/>
      <c r="N119" s="46"/>
      <c r="O119" s="46"/>
      <c r="P119" s="111"/>
      <c r="Q119" s="54"/>
      <c r="Y119" s="101"/>
      <c r="Z119" s="56"/>
    </row>
    <row r="120" spans="2:26" s="44" customFormat="1" ht="9" x14ac:dyDescent="0.15">
      <c r="B120" s="46"/>
      <c r="C120" s="46"/>
      <c r="D120" s="46"/>
      <c r="E120" s="46"/>
      <c r="F120" s="46"/>
      <c r="G120" s="111"/>
      <c r="H120" s="110"/>
      <c r="K120" s="46"/>
      <c r="L120" s="46"/>
      <c r="M120" s="46"/>
      <c r="N120" s="46"/>
      <c r="O120" s="46"/>
      <c r="P120" s="111"/>
      <c r="Q120" s="54"/>
      <c r="Y120" s="101"/>
      <c r="Z120" s="56"/>
    </row>
    <row r="121" spans="2:26" s="44" customFormat="1" ht="9" x14ac:dyDescent="0.15">
      <c r="B121" s="46"/>
      <c r="C121" s="46"/>
      <c r="D121" s="46"/>
      <c r="E121" s="46"/>
      <c r="F121" s="46"/>
      <c r="G121" s="111"/>
      <c r="H121" s="110"/>
      <c r="K121" s="46"/>
      <c r="L121" s="46"/>
      <c r="M121" s="46"/>
      <c r="N121" s="46"/>
      <c r="O121" s="46"/>
      <c r="P121" s="111"/>
      <c r="Q121" s="54"/>
      <c r="Y121" s="101"/>
      <c r="Z121" s="56"/>
    </row>
    <row r="122" spans="2:26" s="44" customFormat="1" ht="9" x14ac:dyDescent="0.15">
      <c r="B122" s="46"/>
      <c r="C122" s="46"/>
      <c r="D122" s="46"/>
      <c r="E122" s="46"/>
      <c r="F122" s="46"/>
      <c r="G122" s="111"/>
      <c r="H122" s="110"/>
      <c r="K122" s="46"/>
      <c r="L122" s="46"/>
      <c r="M122" s="46"/>
      <c r="N122" s="46"/>
      <c r="O122" s="46"/>
      <c r="P122" s="111"/>
      <c r="Q122" s="54"/>
      <c r="Y122" s="101"/>
      <c r="Z122" s="56"/>
    </row>
    <row r="123" spans="2:26" s="44" customFormat="1" ht="9" x14ac:dyDescent="0.15">
      <c r="B123" s="46"/>
      <c r="C123" s="46"/>
      <c r="D123" s="46"/>
      <c r="E123" s="46"/>
      <c r="F123" s="46"/>
      <c r="G123" s="111"/>
      <c r="H123" s="110"/>
      <c r="K123" s="46"/>
      <c r="L123" s="46"/>
      <c r="M123" s="46"/>
      <c r="N123" s="46"/>
      <c r="O123" s="46"/>
      <c r="P123" s="111"/>
      <c r="Q123" s="54"/>
      <c r="Y123" s="101"/>
      <c r="Z123" s="56"/>
    </row>
    <row r="124" spans="2:26" s="44" customFormat="1" ht="9" x14ac:dyDescent="0.15">
      <c r="B124" s="46"/>
      <c r="C124" s="46"/>
      <c r="D124" s="46"/>
      <c r="E124" s="46"/>
      <c r="F124" s="46"/>
      <c r="G124" s="111"/>
      <c r="H124" s="110"/>
      <c r="K124" s="46"/>
      <c r="L124" s="46"/>
      <c r="M124" s="46"/>
      <c r="N124" s="46"/>
      <c r="O124" s="46"/>
      <c r="P124" s="111"/>
      <c r="Q124" s="54"/>
      <c r="Y124" s="101"/>
      <c r="Z124" s="56"/>
    </row>
    <row r="125" spans="2:26" s="44" customFormat="1" ht="9" x14ac:dyDescent="0.15">
      <c r="B125" s="46"/>
      <c r="C125" s="46"/>
      <c r="D125" s="46"/>
      <c r="E125" s="46"/>
      <c r="F125" s="46"/>
      <c r="G125" s="111"/>
      <c r="H125" s="110"/>
      <c r="K125" s="46"/>
      <c r="L125" s="46"/>
      <c r="M125" s="46"/>
      <c r="N125" s="46"/>
      <c r="O125" s="46"/>
      <c r="P125" s="111"/>
      <c r="Q125" s="54"/>
      <c r="Y125" s="101"/>
      <c r="Z125" s="56"/>
    </row>
    <row r="126" spans="2:26" s="44" customFormat="1" ht="9" x14ac:dyDescent="0.15">
      <c r="B126" s="46"/>
      <c r="C126" s="46"/>
      <c r="D126" s="46"/>
      <c r="E126" s="46"/>
      <c r="F126" s="46"/>
      <c r="G126" s="111"/>
      <c r="H126" s="110"/>
      <c r="K126" s="46"/>
      <c r="L126" s="46"/>
      <c r="M126" s="46"/>
      <c r="N126" s="46"/>
      <c r="O126" s="46"/>
      <c r="P126" s="111"/>
      <c r="Q126" s="54"/>
      <c r="Y126" s="101"/>
      <c r="Z126" s="56"/>
    </row>
    <row r="127" spans="2:26" s="44" customFormat="1" ht="9" x14ac:dyDescent="0.15">
      <c r="B127" s="46"/>
      <c r="C127" s="46"/>
      <c r="D127" s="46"/>
      <c r="E127" s="46"/>
      <c r="F127" s="46"/>
      <c r="G127" s="111"/>
      <c r="H127" s="110"/>
      <c r="K127" s="46"/>
      <c r="L127" s="46"/>
      <c r="M127" s="46"/>
      <c r="N127" s="46"/>
      <c r="O127" s="46"/>
      <c r="P127" s="111"/>
      <c r="Q127" s="54"/>
      <c r="Y127" s="101"/>
      <c r="Z127" s="56"/>
    </row>
    <row r="128" spans="2:26" s="44" customFormat="1" ht="9" x14ac:dyDescent="0.15">
      <c r="B128" s="46"/>
      <c r="C128" s="46"/>
      <c r="D128" s="46"/>
      <c r="E128" s="46"/>
      <c r="F128" s="46"/>
      <c r="G128" s="111"/>
      <c r="H128" s="110"/>
      <c r="K128" s="46"/>
      <c r="L128" s="46"/>
      <c r="M128" s="46"/>
      <c r="N128" s="46"/>
      <c r="O128" s="46"/>
      <c r="P128" s="111"/>
      <c r="Q128" s="54"/>
      <c r="Y128" s="101"/>
      <c r="Z128" s="56"/>
    </row>
    <row r="129" spans="2:26" s="44" customFormat="1" ht="9" x14ac:dyDescent="0.15">
      <c r="B129" s="46"/>
      <c r="C129" s="46"/>
      <c r="D129" s="46"/>
      <c r="E129" s="46"/>
      <c r="F129" s="46"/>
      <c r="G129" s="111"/>
      <c r="H129" s="110"/>
      <c r="K129" s="46"/>
      <c r="L129" s="46"/>
      <c r="M129" s="46"/>
      <c r="N129" s="46"/>
      <c r="O129" s="46"/>
      <c r="P129" s="111"/>
      <c r="Q129" s="54"/>
      <c r="Y129" s="101"/>
      <c r="Z129" s="56"/>
    </row>
    <row r="130" spans="2:26" s="44" customFormat="1" ht="9" x14ac:dyDescent="0.15">
      <c r="B130" s="46"/>
      <c r="C130" s="46"/>
      <c r="D130" s="46"/>
      <c r="E130" s="46"/>
      <c r="F130" s="46"/>
      <c r="G130" s="111"/>
      <c r="H130" s="110"/>
      <c r="K130" s="46"/>
      <c r="L130" s="46"/>
      <c r="M130" s="46"/>
      <c r="N130" s="46"/>
      <c r="O130" s="46"/>
      <c r="P130" s="111"/>
      <c r="Q130" s="54"/>
      <c r="Y130" s="101"/>
      <c r="Z130" s="56"/>
    </row>
    <row r="131" spans="2:26" s="44" customFormat="1" ht="9" x14ac:dyDescent="0.15">
      <c r="B131" s="46"/>
      <c r="C131" s="46"/>
      <c r="D131" s="46"/>
      <c r="E131" s="46"/>
      <c r="F131" s="46"/>
      <c r="G131" s="111"/>
      <c r="H131" s="110"/>
      <c r="K131" s="46"/>
      <c r="L131" s="46"/>
      <c r="M131" s="46"/>
      <c r="N131" s="46"/>
      <c r="O131" s="46"/>
      <c r="P131" s="111"/>
      <c r="Q131" s="54"/>
      <c r="Y131" s="101"/>
      <c r="Z131" s="56"/>
    </row>
    <row r="132" spans="2:26" s="44" customFormat="1" ht="9" x14ac:dyDescent="0.15">
      <c r="B132" s="46"/>
      <c r="C132" s="46"/>
      <c r="D132" s="46"/>
      <c r="E132" s="46"/>
      <c r="F132" s="46"/>
      <c r="G132" s="111"/>
      <c r="H132" s="110"/>
      <c r="K132" s="46"/>
      <c r="L132" s="46"/>
      <c r="M132" s="46"/>
      <c r="N132" s="46"/>
      <c r="O132" s="46"/>
      <c r="P132" s="111"/>
      <c r="Q132" s="54"/>
      <c r="Y132" s="101"/>
      <c r="Z132" s="56"/>
    </row>
    <row r="133" spans="2:26" s="44" customFormat="1" ht="9" x14ac:dyDescent="0.15">
      <c r="B133" s="46"/>
      <c r="C133" s="46"/>
      <c r="D133" s="46"/>
      <c r="E133" s="46"/>
      <c r="F133" s="46"/>
      <c r="G133" s="111"/>
      <c r="H133" s="110"/>
      <c r="K133" s="46"/>
      <c r="L133" s="46"/>
      <c r="M133" s="46"/>
      <c r="N133" s="46"/>
      <c r="O133" s="46"/>
      <c r="P133" s="111"/>
      <c r="Q133" s="54"/>
      <c r="Y133" s="101"/>
      <c r="Z133" s="56"/>
    </row>
    <row r="134" spans="2:26" s="44" customFormat="1" ht="9" x14ac:dyDescent="0.15">
      <c r="B134" s="46"/>
      <c r="C134" s="46"/>
      <c r="D134" s="46"/>
      <c r="E134" s="46"/>
      <c r="F134" s="46"/>
      <c r="G134" s="111"/>
      <c r="H134" s="110"/>
      <c r="K134" s="46"/>
      <c r="L134" s="46"/>
      <c r="M134" s="46"/>
      <c r="N134" s="46"/>
      <c r="O134" s="46"/>
      <c r="P134" s="111"/>
      <c r="Q134" s="54"/>
      <c r="Y134" s="101"/>
      <c r="Z134" s="56"/>
    </row>
    <row r="135" spans="2:26" s="44" customFormat="1" ht="9" x14ac:dyDescent="0.15">
      <c r="B135" s="46"/>
      <c r="C135" s="46"/>
      <c r="D135" s="46"/>
      <c r="E135" s="46"/>
      <c r="F135" s="46"/>
      <c r="G135" s="111"/>
      <c r="H135" s="110"/>
      <c r="K135" s="46"/>
      <c r="L135" s="46"/>
      <c r="M135" s="46"/>
      <c r="N135" s="46"/>
      <c r="O135" s="46"/>
      <c r="P135" s="111"/>
      <c r="Q135" s="54"/>
      <c r="Y135" s="101"/>
      <c r="Z135" s="56"/>
    </row>
    <row r="136" spans="2:26" s="44" customFormat="1" ht="9" x14ac:dyDescent="0.15">
      <c r="B136" s="46"/>
      <c r="C136" s="46"/>
      <c r="D136" s="46"/>
      <c r="E136" s="46"/>
      <c r="F136" s="46"/>
      <c r="G136" s="111"/>
      <c r="H136" s="110"/>
      <c r="K136" s="46"/>
      <c r="L136" s="46"/>
      <c r="M136" s="46"/>
      <c r="N136" s="46"/>
      <c r="O136" s="46"/>
      <c r="P136" s="111"/>
      <c r="Q136" s="54"/>
      <c r="Y136" s="101"/>
      <c r="Z136" s="56"/>
    </row>
    <row r="137" spans="2:26" s="44" customFormat="1" ht="9" x14ac:dyDescent="0.15">
      <c r="B137" s="46"/>
      <c r="C137" s="46"/>
      <c r="D137" s="46"/>
      <c r="E137" s="46"/>
      <c r="F137" s="46"/>
      <c r="G137" s="111"/>
      <c r="H137" s="110"/>
      <c r="K137" s="46"/>
      <c r="L137" s="46"/>
      <c r="M137" s="46"/>
      <c r="N137" s="46"/>
      <c r="O137" s="46"/>
      <c r="P137" s="111"/>
      <c r="Q137" s="54"/>
      <c r="Y137" s="101"/>
      <c r="Z137" s="56"/>
    </row>
    <row r="138" spans="2:26" s="44" customFormat="1" ht="9" x14ac:dyDescent="0.15">
      <c r="B138" s="46"/>
      <c r="C138" s="46"/>
      <c r="D138" s="46"/>
      <c r="E138" s="46"/>
      <c r="F138" s="46"/>
      <c r="G138" s="111"/>
      <c r="H138" s="110"/>
      <c r="K138" s="46"/>
      <c r="L138" s="46"/>
      <c r="M138" s="46"/>
      <c r="N138" s="46"/>
      <c r="O138" s="46"/>
      <c r="P138" s="111"/>
      <c r="Q138" s="54"/>
      <c r="Y138" s="101"/>
      <c r="Z138" s="56"/>
    </row>
    <row r="139" spans="2:26" s="44" customFormat="1" ht="9" x14ac:dyDescent="0.15">
      <c r="B139" s="46"/>
      <c r="C139" s="46"/>
      <c r="D139" s="46"/>
      <c r="E139" s="46"/>
      <c r="F139" s="46"/>
      <c r="G139" s="111"/>
      <c r="H139" s="110"/>
      <c r="K139" s="46"/>
      <c r="L139" s="46"/>
      <c r="M139" s="46"/>
      <c r="N139" s="46"/>
      <c r="O139" s="46"/>
      <c r="P139" s="111"/>
      <c r="Q139" s="54"/>
      <c r="Y139" s="101"/>
      <c r="Z139" s="56"/>
    </row>
    <row r="140" spans="2:26" s="44" customFormat="1" ht="9" x14ac:dyDescent="0.15">
      <c r="B140" s="46"/>
      <c r="C140" s="46"/>
      <c r="D140" s="46"/>
      <c r="E140" s="46"/>
      <c r="F140" s="46"/>
      <c r="G140" s="111"/>
      <c r="H140" s="110"/>
      <c r="K140" s="46"/>
      <c r="L140" s="46"/>
      <c r="M140" s="46"/>
      <c r="N140" s="46"/>
      <c r="O140" s="46"/>
      <c r="P140" s="111"/>
      <c r="Q140" s="54"/>
      <c r="Y140" s="101"/>
      <c r="Z140" s="56"/>
    </row>
    <row r="141" spans="2:26" s="44" customFormat="1" ht="9" x14ac:dyDescent="0.15">
      <c r="B141" s="46"/>
      <c r="C141" s="46"/>
      <c r="D141" s="46"/>
      <c r="E141" s="46"/>
      <c r="F141" s="46"/>
      <c r="G141" s="111"/>
      <c r="H141" s="110"/>
      <c r="K141" s="46"/>
      <c r="L141" s="46"/>
      <c r="M141" s="46"/>
      <c r="N141" s="46"/>
      <c r="O141" s="46"/>
      <c r="P141" s="111"/>
      <c r="Q141" s="54"/>
      <c r="Y141" s="101"/>
      <c r="Z141" s="56"/>
    </row>
    <row r="142" spans="2:26" s="44" customFormat="1" ht="9" x14ac:dyDescent="0.15">
      <c r="B142" s="46"/>
      <c r="C142" s="46"/>
      <c r="D142" s="46"/>
      <c r="E142" s="46"/>
      <c r="F142" s="46"/>
      <c r="G142" s="111"/>
      <c r="H142" s="110"/>
      <c r="K142" s="46"/>
      <c r="L142" s="46"/>
      <c r="M142" s="46"/>
      <c r="N142" s="46"/>
      <c r="O142" s="46"/>
      <c r="P142" s="111"/>
      <c r="Q142" s="54"/>
      <c r="Y142" s="101"/>
      <c r="Z142" s="56"/>
    </row>
    <row r="143" spans="2:26" s="44" customFormat="1" ht="9" x14ac:dyDescent="0.15">
      <c r="B143" s="46"/>
      <c r="C143" s="46"/>
      <c r="D143" s="46"/>
      <c r="E143" s="46"/>
      <c r="F143" s="46"/>
      <c r="G143" s="111"/>
      <c r="H143" s="110"/>
      <c r="K143" s="46"/>
      <c r="L143" s="46"/>
      <c r="M143" s="46"/>
      <c r="N143" s="46"/>
      <c r="O143" s="46"/>
      <c r="P143" s="111"/>
      <c r="Q143" s="54"/>
      <c r="Y143" s="101"/>
      <c r="Z143" s="56"/>
    </row>
    <row r="144" spans="2:26" s="44" customFormat="1" ht="9" x14ac:dyDescent="0.15">
      <c r="B144" s="46"/>
      <c r="C144" s="46"/>
      <c r="D144" s="46"/>
      <c r="E144" s="46"/>
      <c r="F144" s="46"/>
      <c r="G144" s="111"/>
      <c r="H144" s="110"/>
      <c r="K144" s="46"/>
      <c r="L144" s="46"/>
      <c r="M144" s="46"/>
      <c r="N144" s="46"/>
      <c r="O144" s="46"/>
      <c r="P144" s="111"/>
      <c r="Q144" s="54"/>
      <c r="Y144" s="101"/>
      <c r="Z144" s="56"/>
    </row>
    <row r="145" spans="2:26" s="44" customFormat="1" ht="9" x14ac:dyDescent="0.15">
      <c r="B145" s="46"/>
      <c r="C145" s="46"/>
      <c r="D145" s="46"/>
      <c r="E145" s="46"/>
      <c r="F145" s="46"/>
      <c r="G145" s="111"/>
      <c r="H145" s="110"/>
      <c r="K145" s="46"/>
      <c r="L145" s="46"/>
      <c r="M145" s="46"/>
      <c r="N145" s="46"/>
      <c r="O145" s="46"/>
      <c r="P145" s="111"/>
      <c r="Q145" s="54"/>
      <c r="Y145" s="101"/>
      <c r="Z145" s="56"/>
    </row>
    <row r="146" spans="2:26" s="44" customFormat="1" ht="9" x14ac:dyDescent="0.15">
      <c r="B146" s="46"/>
      <c r="C146" s="46"/>
      <c r="D146" s="46"/>
      <c r="E146" s="46"/>
      <c r="F146" s="46"/>
      <c r="G146" s="111"/>
      <c r="H146" s="110"/>
      <c r="K146" s="46"/>
      <c r="L146" s="46"/>
      <c r="M146" s="46"/>
      <c r="N146" s="46"/>
      <c r="O146" s="46"/>
      <c r="P146" s="111"/>
      <c r="Q146" s="54"/>
      <c r="Y146" s="101"/>
      <c r="Z146" s="56"/>
    </row>
    <row r="147" spans="2:26" s="44" customFormat="1" ht="9" x14ac:dyDescent="0.15">
      <c r="B147" s="46"/>
      <c r="C147" s="46"/>
      <c r="D147" s="46"/>
      <c r="E147" s="46"/>
      <c r="F147" s="46"/>
      <c r="G147" s="111"/>
      <c r="H147" s="110"/>
      <c r="K147" s="46"/>
      <c r="L147" s="46"/>
      <c r="M147" s="46"/>
      <c r="N147" s="46"/>
      <c r="O147" s="46"/>
      <c r="P147" s="111"/>
      <c r="Q147" s="54"/>
      <c r="Y147" s="101"/>
      <c r="Z147" s="56"/>
    </row>
    <row r="148" spans="2:26" s="44" customFormat="1" ht="9" x14ac:dyDescent="0.15">
      <c r="B148" s="46"/>
      <c r="C148" s="46"/>
      <c r="D148" s="46"/>
      <c r="E148" s="46"/>
      <c r="F148" s="46"/>
      <c r="G148" s="111"/>
      <c r="H148" s="110"/>
      <c r="K148" s="46"/>
      <c r="L148" s="46"/>
      <c r="M148" s="46"/>
      <c r="N148" s="46"/>
      <c r="O148" s="46"/>
      <c r="P148" s="111"/>
      <c r="Q148" s="54"/>
      <c r="Y148" s="101"/>
      <c r="Z148" s="56"/>
    </row>
    <row r="149" spans="2:26" s="44" customFormat="1" ht="9" x14ac:dyDescent="0.15">
      <c r="B149" s="46"/>
      <c r="C149" s="46"/>
      <c r="D149" s="46"/>
      <c r="E149" s="46"/>
      <c r="F149" s="46"/>
      <c r="G149" s="111"/>
      <c r="H149" s="110"/>
      <c r="K149" s="46"/>
      <c r="L149" s="46"/>
      <c r="M149" s="46"/>
      <c r="N149" s="46"/>
      <c r="O149" s="46"/>
      <c r="P149" s="111"/>
      <c r="Q149" s="54"/>
      <c r="Y149" s="101"/>
      <c r="Z149" s="56"/>
    </row>
    <row r="150" spans="2:26" s="44" customFormat="1" ht="9" x14ac:dyDescent="0.15">
      <c r="B150" s="46"/>
      <c r="C150" s="46"/>
      <c r="D150" s="46"/>
      <c r="E150" s="46"/>
      <c r="F150" s="46"/>
      <c r="G150" s="111"/>
      <c r="H150" s="110"/>
      <c r="K150" s="46"/>
      <c r="L150" s="46"/>
      <c r="M150" s="46"/>
      <c r="N150" s="46"/>
      <c r="O150" s="46"/>
      <c r="P150" s="111"/>
      <c r="Q150" s="54"/>
      <c r="Y150" s="101"/>
      <c r="Z150" s="56"/>
    </row>
    <row r="151" spans="2:26" s="44" customFormat="1" ht="9" x14ac:dyDescent="0.15">
      <c r="B151" s="46"/>
      <c r="C151" s="46"/>
      <c r="D151" s="46"/>
      <c r="E151" s="46"/>
      <c r="F151" s="46"/>
      <c r="G151" s="111"/>
      <c r="H151" s="110"/>
      <c r="K151" s="46"/>
      <c r="L151" s="46"/>
      <c r="M151" s="46"/>
      <c r="N151" s="46"/>
      <c r="O151" s="46"/>
      <c r="P151" s="111"/>
      <c r="Q151" s="54"/>
      <c r="Y151" s="101"/>
      <c r="Z151" s="56"/>
    </row>
    <row r="152" spans="2:26" s="44" customFormat="1" ht="9" x14ac:dyDescent="0.15">
      <c r="B152" s="46"/>
      <c r="C152" s="46"/>
      <c r="D152" s="46"/>
      <c r="E152" s="46"/>
      <c r="F152" s="46"/>
      <c r="G152" s="111"/>
      <c r="H152" s="110"/>
      <c r="K152" s="46"/>
      <c r="L152" s="46"/>
      <c r="M152" s="46"/>
      <c r="N152" s="46"/>
      <c r="O152" s="46"/>
      <c r="P152" s="111"/>
      <c r="Q152" s="54"/>
      <c r="Y152" s="101"/>
      <c r="Z152" s="56"/>
    </row>
    <row r="153" spans="2:26" s="44" customFormat="1" ht="9" x14ac:dyDescent="0.15">
      <c r="B153" s="46"/>
      <c r="C153" s="46"/>
      <c r="D153" s="46"/>
      <c r="E153" s="46"/>
      <c r="F153" s="46"/>
      <c r="G153" s="111"/>
      <c r="H153" s="110"/>
      <c r="K153" s="46"/>
      <c r="L153" s="46"/>
      <c r="M153" s="46"/>
      <c r="N153" s="46"/>
      <c r="O153" s="46"/>
      <c r="P153" s="111"/>
      <c r="Q153" s="54"/>
      <c r="Y153" s="101"/>
      <c r="Z153" s="56"/>
    </row>
    <row r="154" spans="2:26" s="44" customFormat="1" ht="9" x14ac:dyDescent="0.15">
      <c r="B154" s="46"/>
      <c r="C154" s="46"/>
      <c r="D154" s="46"/>
      <c r="E154" s="46"/>
      <c r="F154" s="46"/>
      <c r="G154" s="111"/>
      <c r="H154" s="110"/>
      <c r="K154" s="46"/>
      <c r="L154" s="46"/>
      <c r="M154" s="46"/>
      <c r="N154" s="46"/>
      <c r="O154" s="46"/>
      <c r="P154" s="111"/>
      <c r="Q154" s="54"/>
      <c r="Y154" s="101"/>
      <c r="Z154" s="56"/>
    </row>
    <row r="155" spans="2:26" s="44" customFormat="1" ht="9" x14ac:dyDescent="0.15">
      <c r="B155" s="46"/>
      <c r="C155" s="46"/>
      <c r="D155" s="46"/>
      <c r="E155" s="46"/>
      <c r="F155" s="46"/>
      <c r="G155" s="111"/>
      <c r="H155" s="110"/>
      <c r="K155" s="46"/>
      <c r="L155" s="46"/>
      <c r="M155" s="46"/>
      <c r="N155" s="46"/>
      <c r="O155" s="46"/>
      <c r="P155" s="111"/>
      <c r="Q155" s="54"/>
      <c r="Y155" s="101"/>
      <c r="Z155" s="56"/>
    </row>
    <row r="156" spans="2:26" s="44" customFormat="1" ht="9" x14ac:dyDescent="0.15">
      <c r="B156" s="46"/>
      <c r="C156" s="46"/>
      <c r="D156" s="46"/>
      <c r="E156" s="46"/>
      <c r="F156" s="46"/>
      <c r="G156" s="111"/>
      <c r="H156" s="110"/>
      <c r="K156" s="46"/>
      <c r="L156" s="46"/>
      <c r="M156" s="46"/>
      <c r="N156" s="46"/>
      <c r="O156" s="46"/>
      <c r="P156" s="111"/>
      <c r="Q156" s="54"/>
      <c r="Y156" s="101"/>
      <c r="Z156" s="56"/>
    </row>
    <row r="157" spans="2:26" s="44" customFormat="1" ht="9" x14ac:dyDescent="0.15">
      <c r="B157" s="46"/>
      <c r="C157" s="46"/>
      <c r="D157" s="46"/>
      <c r="E157" s="46"/>
      <c r="F157" s="46"/>
      <c r="G157" s="111"/>
      <c r="H157" s="110"/>
      <c r="K157" s="46"/>
      <c r="L157" s="46"/>
      <c r="M157" s="46"/>
      <c r="N157" s="46"/>
      <c r="O157" s="46"/>
      <c r="P157" s="111"/>
      <c r="Q157" s="54"/>
      <c r="Y157" s="101"/>
      <c r="Z157" s="56"/>
    </row>
    <row r="158" spans="2:26" s="44" customFormat="1" ht="9" x14ac:dyDescent="0.15">
      <c r="B158" s="46"/>
      <c r="C158" s="46"/>
      <c r="D158" s="46"/>
      <c r="E158" s="46"/>
      <c r="F158" s="46"/>
      <c r="G158" s="111"/>
      <c r="H158" s="110"/>
      <c r="K158" s="46"/>
      <c r="L158" s="46"/>
      <c r="M158" s="46"/>
      <c r="N158" s="46"/>
      <c r="O158" s="46"/>
      <c r="P158" s="111"/>
      <c r="Q158" s="54"/>
      <c r="Y158" s="101"/>
      <c r="Z158" s="56"/>
    </row>
    <row r="159" spans="2:26" s="44" customFormat="1" ht="9" x14ac:dyDescent="0.15">
      <c r="B159" s="46"/>
      <c r="C159" s="46"/>
      <c r="D159" s="46"/>
      <c r="E159" s="46"/>
      <c r="F159" s="46"/>
      <c r="G159" s="111"/>
      <c r="H159" s="110"/>
      <c r="K159" s="46"/>
      <c r="L159" s="46"/>
      <c r="M159" s="46"/>
      <c r="N159" s="46"/>
      <c r="O159" s="46"/>
      <c r="P159" s="111"/>
      <c r="Q159" s="54"/>
      <c r="Y159" s="101"/>
      <c r="Z159" s="56"/>
    </row>
    <row r="160" spans="2:26" s="44" customFormat="1" ht="9" x14ac:dyDescent="0.15">
      <c r="B160" s="46"/>
      <c r="C160" s="46"/>
      <c r="D160" s="46"/>
      <c r="E160" s="46"/>
      <c r="F160" s="46"/>
      <c r="G160" s="111"/>
      <c r="H160" s="110"/>
      <c r="K160" s="46"/>
      <c r="L160" s="46"/>
      <c r="M160" s="46"/>
      <c r="N160" s="46"/>
      <c r="O160" s="46"/>
      <c r="P160" s="111"/>
      <c r="Q160" s="54"/>
      <c r="Y160" s="101"/>
      <c r="Z160" s="56"/>
    </row>
    <row r="161" spans="2:26" s="44" customFormat="1" ht="9" x14ac:dyDescent="0.15">
      <c r="B161" s="46"/>
      <c r="C161" s="46"/>
      <c r="D161" s="46"/>
      <c r="E161" s="46"/>
      <c r="F161" s="46"/>
      <c r="G161" s="111"/>
      <c r="H161" s="110"/>
      <c r="K161" s="46"/>
      <c r="L161" s="46"/>
      <c r="M161" s="46"/>
      <c r="N161" s="46"/>
      <c r="O161" s="46"/>
      <c r="P161" s="111"/>
      <c r="Q161" s="54"/>
      <c r="Y161" s="101"/>
      <c r="Z161" s="56"/>
    </row>
    <row r="162" spans="2:26" s="44" customFormat="1" ht="9" x14ac:dyDescent="0.15">
      <c r="B162" s="46"/>
      <c r="C162" s="46"/>
      <c r="D162" s="46"/>
      <c r="E162" s="46"/>
      <c r="F162" s="46"/>
      <c r="G162" s="111"/>
      <c r="H162" s="110"/>
      <c r="K162" s="46"/>
      <c r="L162" s="46"/>
      <c r="M162" s="46"/>
      <c r="N162" s="46"/>
      <c r="O162" s="46"/>
      <c r="P162" s="111"/>
      <c r="Q162" s="54"/>
      <c r="Y162" s="101"/>
      <c r="Z162" s="56"/>
    </row>
    <row r="163" spans="2:26" s="44" customFormat="1" ht="9" x14ac:dyDescent="0.15">
      <c r="B163" s="46"/>
      <c r="C163" s="46"/>
      <c r="D163" s="46"/>
      <c r="E163" s="46"/>
      <c r="F163" s="46"/>
      <c r="G163" s="111"/>
      <c r="H163" s="110"/>
      <c r="K163" s="46"/>
      <c r="L163" s="46"/>
      <c r="M163" s="46"/>
      <c r="N163" s="46"/>
      <c r="O163" s="46"/>
      <c r="P163" s="111"/>
      <c r="Q163" s="54"/>
      <c r="Y163" s="101"/>
      <c r="Z163" s="56"/>
    </row>
    <row r="164" spans="2:26" s="44" customFormat="1" ht="9" x14ac:dyDescent="0.15">
      <c r="B164" s="46"/>
      <c r="C164" s="46"/>
      <c r="D164" s="46"/>
      <c r="E164" s="46"/>
      <c r="F164" s="46"/>
      <c r="G164" s="111"/>
      <c r="H164" s="110"/>
      <c r="K164" s="46"/>
      <c r="L164" s="46"/>
      <c r="M164" s="46"/>
      <c r="N164" s="46"/>
      <c r="O164" s="46"/>
      <c r="P164" s="111"/>
      <c r="Q164" s="54"/>
      <c r="Y164" s="101"/>
      <c r="Z164" s="56"/>
    </row>
    <row r="165" spans="2:26" s="44" customFormat="1" ht="9" x14ac:dyDescent="0.15">
      <c r="B165" s="46"/>
      <c r="C165" s="46"/>
      <c r="D165" s="46"/>
      <c r="E165" s="46"/>
      <c r="F165" s="46"/>
      <c r="G165" s="111"/>
      <c r="H165" s="110"/>
      <c r="K165" s="46"/>
      <c r="L165" s="46"/>
      <c r="M165" s="46"/>
      <c r="N165" s="46"/>
      <c r="O165" s="46"/>
      <c r="P165" s="111"/>
      <c r="Q165" s="54"/>
      <c r="Y165" s="101"/>
      <c r="Z165" s="56"/>
    </row>
    <row r="166" spans="2:26" s="44" customFormat="1" ht="9" x14ac:dyDescent="0.15">
      <c r="B166" s="46"/>
      <c r="C166" s="46"/>
      <c r="D166" s="46"/>
      <c r="E166" s="46"/>
      <c r="F166" s="46"/>
      <c r="G166" s="111"/>
      <c r="H166" s="110"/>
      <c r="K166" s="46"/>
      <c r="L166" s="46"/>
      <c r="M166" s="46"/>
      <c r="N166" s="46"/>
      <c r="O166" s="46"/>
      <c r="P166" s="111"/>
      <c r="Q166" s="54"/>
      <c r="Y166" s="101"/>
      <c r="Z166" s="56"/>
    </row>
    <row r="167" spans="2:26" s="44" customFormat="1" ht="9" x14ac:dyDescent="0.15">
      <c r="B167" s="46"/>
      <c r="C167" s="46"/>
      <c r="D167" s="46"/>
      <c r="E167" s="46"/>
      <c r="F167" s="46"/>
      <c r="G167" s="111"/>
      <c r="H167" s="110"/>
      <c r="K167" s="46"/>
      <c r="L167" s="46"/>
      <c r="M167" s="46"/>
      <c r="N167" s="46"/>
      <c r="O167" s="46"/>
      <c r="P167" s="111"/>
      <c r="Q167" s="54"/>
      <c r="Y167" s="101"/>
      <c r="Z167" s="56"/>
    </row>
    <row r="168" spans="2:26" s="44" customFormat="1" ht="9" x14ac:dyDescent="0.15">
      <c r="B168" s="46"/>
      <c r="C168" s="46"/>
      <c r="D168" s="46"/>
      <c r="E168" s="46"/>
      <c r="F168" s="46"/>
      <c r="G168" s="111"/>
      <c r="H168" s="110"/>
      <c r="K168" s="46"/>
      <c r="L168" s="46"/>
      <c r="M168" s="46"/>
      <c r="N168" s="46"/>
      <c r="O168" s="46"/>
      <c r="P168" s="111"/>
      <c r="Q168" s="54"/>
      <c r="Y168" s="101"/>
      <c r="Z168" s="56"/>
    </row>
    <row r="169" spans="2:26" s="44" customFormat="1" ht="9" x14ac:dyDescent="0.15">
      <c r="B169" s="46"/>
      <c r="C169" s="46"/>
      <c r="D169" s="46"/>
      <c r="E169" s="46"/>
      <c r="F169" s="46"/>
      <c r="G169" s="111"/>
      <c r="H169" s="110"/>
      <c r="K169" s="46"/>
      <c r="L169" s="46"/>
      <c r="M169" s="46"/>
      <c r="N169" s="46"/>
      <c r="O169" s="46"/>
      <c r="P169" s="111"/>
      <c r="Q169" s="54"/>
      <c r="Y169" s="101"/>
      <c r="Z169" s="56"/>
    </row>
    <row r="170" spans="2:26" s="44" customFormat="1" ht="9" x14ac:dyDescent="0.15">
      <c r="B170" s="46"/>
      <c r="C170" s="46"/>
      <c r="D170" s="46"/>
      <c r="E170" s="46"/>
      <c r="F170" s="46"/>
      <c r="G170" s="111"/>
      <c r="H170" s="110"/>
      <c r="K170" s="46"/>
      <c r="L170" s="46"/>
      <c r="M170" s="46"/>
      <c r="N170" s="46"/>
      <c r="O170" s="46"/>
      <c r="P170" s="111"/>
      <c r="Q170" s="54"/>
      <c r="Y170" s="101"/>
      <c r="Z170" s="56"/>
    </row>
    <row r="171" spans="2:26" s="44" customFormat="1" ht="9" x14ac:dyDescent="0.15">
      <c r="B171" s="46"/>
      <c r="C171" s="46"/>
      <c r="D171" s="46"/>
      <c r="E171" s="46"/>
      <c r="F171" s="46"/>
      <c r="G171" s="111"/>
      <c r="H171" s="110"/>
      <c r="K171" s="46"/>
      <c r="L171" s="46"/>
      <c r="M171" s="46"/>
      <c r="N171" s="46"/>
      <c r="O171" s="46"/>
      <c r="P171" s="111"/>
      <c r="Q171" s="54"/>
      <c r="Y171" s="101"/>
      <c r="Z171" s="56"/>
    </row>
    <row r="172" spans="2:26" s="44" customFormat="1" ht="9" x14ac:dyDescent="0.15">
      <c r="B172" s="46"/>
      <c r="C172" s="46"/>
      <c r="D172" s="46"/>
      <c r="E172" s="46"/>
      <c r="F172" s="46"/>
      <c r="G172" s="111"/>
      <c r="H172" s="110"/>
      <c r="K172" s="46"/>
      <c r="L172" s="46"/>
      <c r="M172" s="46"/>
      <c r="N172" s="46"/>
      <c r="O172" s="46"/>
      <c r="P172" s="111"/>
      <c r="Q172" s="54"/>
      <c r="Y172" s="101"/>
      <c r="Z172" s="56"/>
    </row>
    <row r="173" spans="2:26" s="44" customFormat="1" ht="9" x14ac:dyDescent="0.15">
      <c r="B173" s="46"/>
      <c r="C173" s="46"/>
      <c r="D173" s="46"/>
      <c r="E173" s="46"/>
      <c r="F173" s="46"/>
      <c r="G173" s="111"/>
      <c r="H173" s="110"/>
      <c r="K173" s="46"/>
      <c r="L173" s="46"/>
      <c r="M173" s="46"/>
      <c r="N173" s="46"/>
      <c r="O173" s="46"/>
      <c r="P173" s="111"/>
      <c r="Q173" s="54"/>
      <c r="Y173" s="101"/>
      <c r="Z173" s="56"/>
    </row>
    <row r="174" spans="2:26" s="44" customFormat="1" ht="9" x14ac:dyDescent="0.15">
      <c r="B174" s="46"/>
      <c r="C174" s="46"/>
      <c r="D174" s="46"/>
      <c r="E174" s="46"/>
      <c r="F174" s="46"/>
      <c r="G174" s="111"/>
      <c r="H174" s="110"/>
      <c r="K174" s="46"/>
      <c r="L174" s="46"/>
      <c r="M174" s="46"/>
      <c r="N174" s="46"/>
      <c r="O174" s="46"/>
      <c r="P174" s="111"/>
      <c r="Q174" s="54"/>
      <c r="Y174" s="101"/>
      <c r="Z174" s="56"/>
    </row>
    <row r="175" spans="2:26" s="44" customFormat="1" ht="9" x14ac:dyDescent="0.15">
      <c r="B175" s="46"/>
      <c r="C175" s="46"/>
      <c r="D175" s="46"/>
      <c r="E175" s="46"/>
      <c r="F175" s="46"/>
      <c r="G175" s="111"/>
      <c r="H175" s="110"/>
      <c r="K175" s="46"/>
      <c r="L175" s="46"/>
      <c r="M175" s="46"/>
      <c r="N175" s="46"/>
      <c r="O175" s="46"/>
      <c r="P175" s="111"/>
      <c r="Q175" s="54"/>
      <c r="Y175" s="101"/>
      <c r="Z175" s="56"/>
    </row>
    <row r="176" spans="2:26" s="44" customFormat="1" ht="9" x14ac:dyDescent="0.15">
      <c r="B176" s="46"/>
      <c r="C176" s="46"/>
      <c r="D176" s="46"/>
      <c r="E176" s="46"/>
      <c r="F176" s="46"/>
      <c r="G176" s="111"/>
      <c r="H176" s="110"/>
      <c r="K176" s="46"/>
      <c r="L176" s="46"/>
      <c r="M176" s="46"/>
      <c r="N176" s="46"/>
      <c r="O176" s="46"/>
      <c r="P176" s="111"/>
      <c r="Q176" s="54"/>
      <c r="Y176" s="101"/>
      <c r="Z176" s="56"/>
    </row>
    <row r="177" spans="2:26" s="44" customFormat="1" ht="9" x14ac:dyDescent="0.15">
      <c r="B177" s="46"/>
      <c r="C177" s="46"/>
      <c r="D177" s="46"/>
      <c r="E177" s="46"/>
      <c r="F177" s="46"/>
      <c r="G177" s="111"/>
      <c r="H177" s="110"/>
      <c r="K177" s="46"/>
      <c r="L177" s="46"/>
      <c r="M177" s="46"/>
      <c r="N177" s="46"/>
      <c r="O177" s="46"/>
      <c r="P177" s="111"/>
      <c r="Q177" s="54"/>
      <c r="Y177" s="101"/>
      <c r="Z177" s="56"/>
    </row>
    <row r="178" spans="2:26" s="44" customFormat="1" ht="9" x14ac:dyDescent="0.15">
      <c r="B178" s="46"/>
      <c r="C178" s="46"/>
      <c r="D178" s="46"/>
      <c r="E178" s="46"/>
      <c r="F178" s="46"/>
      <c r="G178" s="111"/>
      <c r="H178" s="110"/>
      <c r="K178" s="46"/>
      <c r="L178" s="46"/>
      <c r="M178" s="46"/>
      <c r="N178" s="46"/>
      <c r="O178" s="46"/>
      <c r="P178" s="111"/>
      <c r="Q178" s="54"/>
      <c r="Y178" s="101"/>
      <c r="Z178" s="56"/>
    </row>
    <row r="179" spans="2:26" s="44" customFormat="1" ht="9" x14ac:dyDescent="0.15">
      <c r="B179" s="46"/>
      <c r="C179" s="46"/>
      <c r="D179" s="46"/>
      <c r="E179" s="46"/>
      <c r="F179" s="46"/>
      <c r="G179" s="111"/>
      <c r="H179" s="110"/>
      <c r="K179" s="46"/>
      <c r="L179" s="46"/>
      <c r="M179" s="46"/>
      <c r="N179" s="46"/>
      <c r="O179" s="46"/>
      <c r="P179" s="111"/>
      <c r="Q179" s="54"/>
      <c r="Y179" s="101"/>
      <c r="Z179" s="56"/>
    </row>
    <row r="180" spans="2:26" s="44" customFormat="1" ht="9" x14ac:dyDescent="0.15">
      <c r="B180" s="46"/>
      <c r="C180" s="46"/>
      <c r="D180" s="46"/>
      <c r="E180" s="46"/>
      <c r="F180" s="46"/>
      <c r="G180" s="111"/>
      <c r="H180" s="110"/>
      <c r="K180" s="46"/>
      <c r="L180" s="46"/>
      <c r="M180" s="46"/>
      <c r="N180" s="46"/>
      <c r="O180" s="46"/>
      <c r="P180" s="111"/>
      <c r="Q180" s="54"/>
      <c r="Y180" s="101"/>
      <c r="Z180" s="56"/>
    </row>
    <row r="181" spans="2:26" s="44" customFormat="1" ht="9" x14ac:dyDescent="0.15">
      <c r="B181" s="46"/>
      <c r="C181" s="46"/>
      <c r="D181" s="46"/>
      <c r="E181" s="46"/>
      <c r="F181" s="46"/>
      <c r="G181" s="111"/>
      <c r="H181" s="110"/>
      <c r="K181" s="46"/>
      <c r="L181" s="46"/>
      <c r="M181" s="46"/>
      <c r="N181" s="46"/>
      <c r="O181" s="46"/>
      <c r="P181" s="111"/>
      <c r="Q181" s="54"/>
      <c r="Y181" s="101"/>
      <c r="Z181" s="56"/>
    </row>
    <row r="182" spans="2:26" s="44" customFormat="1" ht="9" x14ac:dyDescent="0.15">
      <c r="B182" s="46"/>
      <c r="C182" s="46"/>
      <c r="D182" s="46"/>
      <c r="E182" s="46"/>
      <c r="F182" s="46"/>
      <c r="G182" s="111"/>
      <c r="H182" s="110"/>
      <c r="K182" s="46"/>
      <c r="L182" s="46"/>
      <c r="M182" s="46"/>
      <c r="N182" s="46"/>
      <c r="O182" s="46"/>
      <c r="P182" s="111"/>
      <c r="Q182" s="54"/>
      <c r="Y182" s="101"/>
      <c r="Z182" s="56"/>
    </row>
    <row r="183" spans="2:26" s="44" customFormat="1" ht="9" x14ac:dyDescent="0.15">
      <c r="B183" s="46"/>
      <c r="C183" s="46"/>
      <c r="D183" s="46"/>
      <c r="E183" s="46"/>
      <c r="F183" s="46"/>
      <c r="G183" s="111"/>
      <c r="H183" s="110"/>
      <c r="K183" s="46"/>
      <c r="L183" s="46"/>
      <c r="M183" s="46"/>
      <c r="N183" s="46"/>
      <c r="O183" s="46"/>
      <c r="P183" s="111"/>
      <c r="Q183" s="54"/>
      <c r="Y183" s="101"/>
      <c r="Z183" s="56"/>
    </row>
    <row r="184" spans="2:26" s="44" customFormat="1" ht="9" x14ac:dyDescent="0.15">
      <c r="B184" s="46"/>
      <c r="C184" s="46"/>
      <c r="D184" s="46"/>
      <c r="E184" s="46"/>
      <c r="F184" s="46"/>
      <c r="G184" s="111"/>
      <c r="H184" s="110"/>
      <c r="K184" s="46"/>
      <c r="L184" s="46"/>
      <c r="M184" s="46"/>
      <c r="N184" s="46"/>
      <c r="O184" s="46"/>
      <c r="P184" s="111"/>
      <c r="Q184" s="54"/>
      <c r="Y184" s="101"/>
      <c r="Z184" s="56"/>
    </row>
    <row r="185" spans="2:26" s="44" customFormat="1" ht="9" x14ac:dyDescent="0.15">
      <c r="B185" s="46"/>
      <c r="C185" s="46"/>
      <c r="D185" s="46"/>
      <c r="E185" s="46"/>
      <c r="F185" s="46"/>
      <c r="G185" s="111"/>
      <c r="H185" s="110"/>
      <c r="K185" s="46"/>
      <c r="L185" s="46"/>
      <c r="M185" s="46"/>
      <c r="N185" s="46"/>
      <c r="O185" s="46"/>
      <c r="P185" s="111"/>
      <c r="Q185" s="54"/>
      <c r="Y185" s="101"/>
      <c r="Z185" s="56"/>
    </row>
    <row r="186" spans="2:26" s="44" customFormat="1" ht="9" x14ac:dyDescent="0.15">
      <c r="B186" s="46"/>
      <c r="C186" s="46"/>
      <c r="D186" s="46"/>
      <c r="E186" s="46"/>
      <c r="F186" s="46"/>
      <c r="G186" s="111"/>
      <c r="H186" s="110"/>
      <c r="K186" s="46"/>
      <c r="L186" s="46"/>
      <c r="M186" s="46"/>
      <c r="N186" s="46"/>
      <c r="O186" s="46"/>
      <c r="P186" s="111"/>
      <c r="Q186" s="54"/>
      <c r="Y186" s="101"/>
      <c r="Z186" s="56"/>
    </row>
    <row r="187" spans="2:26" s="44" customFormat="1" ht="9" x14ac:dyDescent="0.15">
      <c r="B187" s="46"/>
      <c r="C187" s="46"/>
      <c r="D187" s="46"/>
      <c r="E187" s="46"/>
      <c r="F187" s="46"/>
      <c r="G187" s="111"/>
      <c r="H187" s="110"/>
      <c r="K187" s="46"/>
      <c r="L187" s="46"/>
      <c r="M187" s="46"/>
      <c r="N187" s="46"/>
      <c r="O187" s="46"/>
      <c r="P187" s="111"/>
      <c r="Q187" s="54"/>
      <c r="Y187" s="101"/>
      <c r="Z187" s="56"/>
    </row>
    <row r="188" spans="2:26" s="44" customFormat="1" ht="9" x14ac:dyDescent="0.15">
      <c r="B188" s="46"/>
      <c r="C188" s="46"/>
      <c r="D188" s="46"/>
      <c r="E188" s="46"/>
      <c r="F188" s="46"/>
      <c r="G188" s="111"/>
      <c r="H188" s="110"/>
      <c r="K188" s="46"/>
      <c r="L188" s="46"/>
      <c r="M188" s="46"/>
      <c r="N188" s="46"/>
      <c r="O188" s="46"/>
      <c r="P188" s="111"/>
      <c r="Q188" s="54"/>
      <c r="Y188" s="101"/>
      <c r="Z188" s="56"/>
    </row>
    <row r="189" spans="2:26" s="44" customFormat="1" ht="9" x14ac:dyDescent="0.15">
      <c r="B189" s="46"/>
      <c r="C189" s="46"/>
      <c r="D189" s="46"/>
      <c r="E189" s="46"/>
      <c r="F189" s="46"/>
      <c r="G189" s="111"/>
      <c r="H189" s="110"/>
      <c r="K189" s="46"/>
      <c r="L189" s="46"/>
      <c r="M189" s="46"/>
      <c r="N189" s="46"/>
      <c r="O189" s="46"/>
      <c r="P189" s="111"/>
      <c r="Q189" s="54"/>
      <c r="Y189" s="101"/>
      <c r="Z189" s="56"/>
    </row>
    <row r="190" spans="2:26" s="44" customFormat="1" ht="9" x14ac:dyDescent="0.15">
      <c r="B190" s="46"/>
      <c r="C190" s="46"/>
      <c r="D190" s="46"/>
      <c r="E190" s="46"/>
      <c r="F190" s="46"/>
      <c r="G190" s="111"/>
      <c r="H190" s="110"/>
      <c r="K190" s="46"/>
      <c r="L190" s="46"/>
      <c r="M190" s="46"/>
      <c r="N190" s="46"/>
      <c r="O190" s="46"/>
      <c r="P190" s="111"/>
      <c r="Q190" s="54"/>
      <c r="Y190" s="101"/>
      <c r="Z190" s="56"/>
    </row>
    <row r="191" spans="2:26" s="44" customFormat="1" ht="9" x14ac:dyDescent="0.15">
      <c r="B191" s="46"/>
      <c r="C191" s="46"/>
      <c r="D191" s="46"/>
      <c r="E191" s="46"/>
      <c r="F191" s="46"/>
      <c r="G191" s="111"/>
      <c r="H191" s="110"/>
      <c r="K191" s="46"/>
      <c r="L191" s="46"/>
      <c r="M191" s="46"/>
      <c r="N191" s="46"/>
      <c r="O191" s="46"/>
      <c r="P191" s="111"/>
      <c r="Q191" s="54"/>
      <c r="Y191" s="101"/>
      <c r="Z191" s="56"/>
    </row>
    <row r="192" spans="2:26" s="44" customFormat="1" ht="9" x14ac:dyDescent="0.15">
      <c r="B192" s="46"/>
      <c r="C192" s="46"/>
      <c r="D192" s="46"/>
      <c r="E192" s="46"/>
      <c r="F192" s="46"/>
      <c r="G192" s="111"/>
      <c r="H192" s="110"/>
      <c r="K192" s="46"/>
      <c r="L192" s="46"/>
      <c r="M192" s="46"/>
      <c r="N192" s="46"/>
      <c r="O192" s="46"/>
      <c r="P192" s="111"/>
      <c r="Q192" s="54"/>
      <c r="Y192" s="101"/>
      <c r="Z192" s="56"/>
    </row>
    <row r="193" spans="2:26" s="44" customFormat="1" ht="9" x14ac:dyDescent="0.15">
      <c r="B193" s="46"/>
      <c r="C193" s="46"/>
      <c r="D193" s="46"/>
      <c r="E193" s="46"/>
      <c r="F193" s="46"/>
      <c r="G193" s="111"/>
      <c r="H193" s="110"/>
      <c r="K193" s="46"/>
      <c r="L193" s="46"/>
      <c r="M193" s="46"/>
      <c r="N193" s="46"/>
      <c r="O193" s="46"/>
      <c r="P193" s="111"/>
      <c r="Q193" s="54"/>
      <c r="Y193" s="101"/>
      <c r="Z193" s="56"/>
    </row>
    <row r="194" spans="2:26" s="44" customFormat="1" ht="9" x14ac:dyDescent="0.15">
      <c r="B194" s="46"/>
      <c r="C194" s="46"/>
      <c r="D194" s="46"/>
      <c r="E194" s="46"/>
      <c r="F194" s="46"/>
      <c r="G194" s="111"/>
      <c r="H194" s="110"/>
      <c r="K194" s="46"/>
      <c r="L194" s="46"/>
      <c r="M194" s="46"/>
      <c r="N194" s="46"/>
      <c r="O194" s="46"/>
      <c r="P194" s="111"/>
      <c r="Q194" s="54"/>
      <c r="Y194" s="101"/>
      <c r="Z194" s="56"/>
    </row>
    <row r="195" spans="2:26" s="44" customFormat="1" ht="9" x14ac:dyDescent="0.15">
      <c r="B195" s="46"/>
      <c r="C195" s="46"/>
      <c r="D195" s="46"/>
      <c r="E195" s="46"/>
      <c r="F195" s="46"/>
      <c r="G195" s="111"/>
      <c r="H195" s="110"/>
      <c r="K195" s="46"/>
      <c r="L195" s="46"/>
      <c r="M195" s="46"/>
      <c r="N195" s="46"/>
      <c r="O195" s="46"/>
      <c r="P195" s="111"/>
      <c r="Q195" s="54"/>
      <c r="Y195" s="101"/>
      <c r="Z195" s="56"/>
    </row>
    <row r="196" spans="2:26" s="44" customFormat="1" ht="9" x14ac:dyDescent="0.15">
      <c r="B196" s="46"/>
      <c r="C196" s="46"/>
      <c r="D196" s="46"/>
      <c r="E196" s="46"/>
      <c r="F196" s="46"/>
      <c r="G196" s="111"/>
      <c r="H196" s="110"/>
      <c r="K196" s="46"/>
      <c r="L196" s="46"/>
      <c r="M196" s="46"/>
      <c r="N196" s="46"/>
      <c r="O196" s="46"/>
      <c r="P196" s="111"/>
      <c r="Q196" s="54"/>
      <c r="Y196" s="101"/>
      <c r="Z196" s="56"/>
    </row>
    <row r="197" spans="2:26" s="44" customFormat="1" ht="9" x14ac:dyDescent="0.15">
      <c r="B197" s="46"/>
      <c r="C197" s="46"/>
      <c r="D197" s="46"/>
      <c r="E197" s="46"/>
      <c r="F197" s="46"/>
      <c r="G197" s="111"/>
      <c r="H197" s="110"/>
      <c r="K197" s="46"/>
      <c r="L197" s="46"/>
      <c r="M197" s="46"/>
      <c r="N197" s="46"/>
      <c r="O197" s="46"/>
      <c r="P197" s="111"/>
      <c r="Q197" s="54"/>
      <c r="Y197" s="101"/>
      <c r="Z197" s="56"/>
    </row>
    <row r="198" spans="2:26" s="44" customFormat="1" ht="9" x14ac:dyDescent="0.15">
      <c r="B198" s="46"/>
      <c r="C198" s="46"/>
      <c r="D198" s="46"/>
      <c r="E198" s="46"/>
      <c r="F198" s="46"/>
      <c r="G198" s="111"/>
      <c r="H198" s="110"/>
      <c r="K198" s="46"/>
      <c r="L198" s="46"/>
      <c r="M198" s="46"/>
      <c r="N198" s="46"/>
      <c r="O198" s="46"/>
      <c r="P198" s="111"/>
      <c r="Q198" s="54"/>
      <c r="Y198" s="101"/>
      <c r="Z198" s="56"/>
    </row>
    <row r="199" spans="2:26" s="44" customFormat="1" ht="9" x14ac:dyDescent="0.15">
      <c r="B199" s="46"/>
      <c r="C199" s="46"/>
      <c r="D199" s="46"/>
      <c r="E199" s="46"/>
      <c r="F199" s="46"/>
      <c r="G199" s="111"/>
      <c r="H199" s="110"/>
      <c r="K199" s="46"/>
      <c r="L199" s="46"/>
      <c r="M199" s="46"/>
      <c r="N199" s="46"/>
      <c r="O199" s="46"/>
      <c r="P199" s="111"/>
      <c r="Q199" s="54"/>
      <c r="Y199" s="101"/>
      <c r="Z199" s="56"/>
    </row>
    <row r="200" spans="2:26" s="44" customFormat="1" ht="9" x14ac:dyDescent="0.15">
      <c r="B200" s="46"/>
      <c r="C200" s="46"/>
      <c r="D200" s="46"/>
      <c r="E200" s="46"/>
      <c r="F200" s="46"/>
      <c r="G200" s="111"/>
      <c r="H200" s="110"/>
      <c r="K200" s="46"/>
      <c r="L200" s="46"/>
      <c r="M200" s="46"/>
      <c r="N200" s="46"/>
      <c r="O200" s="46"/>
      <c r="P200" s="111"/>
      <c r="Q200" s="54"/>
      <c r="Y200" s="101"/>
      <c r="Z200" s="56"/>
    </row>
    <row r="201" spans="2:26" s="44" customFormat="1" ht="9" x14ac:dyDescent="0.15">
      <c r="B201" s="46"/>
      <c r="C201" s="46"/>
      <c r="D201" s="46"/>
      <c r="E201" s="46"/>
      <c r="F201" s="46"/>
      <c r="G201" s="111"/>
      <c r="H201" s="110"/>
      <c r="K201" s="46"/>
      <c r="L201" s="46"/>
      <c r="M201" s="46"/>
      <c r="N201" s="46"/>
      <c r="O201" s="46"/>
      <c r="P201" s="111"/>
      <c r="Q201" s="54"/>
      <c r="Y201" s="101"/>
      <c r="Z201" s="56"/>
    </row>
    <row r="202" spans="2:26" s="44" customFormat="1" ht="9" x14ac:dyDescent="0.15">
      <c r="B202" s="46"/>
      <c r="C202" s="46"/>
      <c r="D202" s="46"/>
      <c r="E202" s="46"/>
      <c r="F202" s="46"/>
      <c r="G202" s="111"/>
      <c r="H202" s="110"/>
      <c r="K202" s="46"/>
      <c r="L202" s="46"/>
      <c r="M202" s="46"/>
      <c r="N202" s="46"/>
      <c r="O202" s="46"/>
      <c r="P202" s="111"/>
      <c r="Q202" s="54"/>
      <c r="Y202" s="101"/>
      <c r="Z202" s="56"/>
    </row>
    <row r="203" spans="2:26" s="44" customFormat="1" ht="9" x14ac:dyDescent="0.15">
      <c r="B203" s="46"/>
      <c r="C203" s="46"/>
      <c r="D203" s="46"/>
      <c r="E203" s="46"/>
      <c r="F203" s="46"/>
      <c r="G203" s="111"/>
      <c r="H203" s="110"/>
      <c r="K203" s="46"/>
      <c r="L203" s="46"/>
      <c r="M203" s="46"/>
      <c r="N203" s="46"/>
      <c r="O203" s="46"/>
      <c r="P203" s="111"/>
      <c r="Q203" s="54"/>
      <c r="Y203" s="101"/>
      <c r="Z203" s="56"/>
    </row>
    <row r="204" spans="2:26" s="44" customFormat="1" ht="9" x14ac:dyDescent="0.15">
      <c r="B204" s="46"/>
      <c r="C204" s="46"/>
      <c r="D204" s="46"/>
      <c r="E204" s="46"/>
      <c r="F204" s="46"/>
      <c r="G204" s="111"/>
      <c r="H204" s="110"/>
      <c r="K204" s="46"/>
      <c r="L204" s="46"/>
      <c r="M204" s="46"/>
      <c r="N204" s="46"/>
      <c r="O204" s="46"/>
      <c r="P204" s="111"/>
      <c r="Q204" s="54"/>
      <c r="Y204" s="101"/>
      <c r="Z204" s="56"/>
    </row>
    <row r="205" spans="2:26" s="44" customFormat="1" ht="9" x14ac:dyDescent="0.15">
      <c r="B205" s="46"/>
      <c r="C205" s="46"/>
      <c r="D205" s="46"/>
      <c r="E205" s="46"/>
      <c r="F205" s="46"/>
      <c r="G205" s="111"/>
      <c r="H205" s="110"/>
      <c r="K205" s="46"/>
      <c r="L205" s="46"/>
      <c r="M205" s="46"/>
      <c r="N205" s="46"/>
      <c r="O205" s="46"/>
      <c r="P205" s="111"/>
      <c r="Q205" s="54"/>
      <c r="Y205" s="101"/>
      <c r="Z205" s="56"/>
    </row>
    <row r="206" spans="2:26" s="44" customFormat="1" ht="9" x14ac:dyDescent="0.15">
      <c r="B206" s="46"/>
      <c r="C206" s="46"/>
      <c r="D206" s="46"/>
      <c r="E206" s="46"/>
      <c r="F206" s="46"/>
      <c r="G206" s="111"/>
      <c r="H206" s="110"/>
      <c r="K206" s="46"/>
      <c r="L206" s="46"/>
      <c r="M206" s="46"/>
      <c r="N206" s="46"/>
      <c r="O206" s="46"/>
      <c r="P206" s="111"/>
      <c r="Q206" s="54"/>
      <c r="Y206" s="101"/>
      <c r="Z206" s="56"/>
    </row>
    <row r="207" spans="2:26" s="44" customFormat="1" ht="9" x14ac:dyDescent="0.15">
      <c r="B207" s="46"/>
      <c r="C207" s="46"/>
      <c r="D207" s="46"/>
      <c r="E207" s="46"/>
      <c r="F207" s="46"/>
      <c r="G207" s="111"/>
      <c r="H207" s="110"/>
      <c r="K207" s="46"/>
      <c r="L207" s="46"/>
      <c r="M207" s="46"/>
      <c r="N207" s="46"/>
      <c r="O207" s="46"/>
      <c r="P207" s="111"/>
      <c r="Q207" s="54"/>
      <c r="Y207" s="101"/>
      <c r="Z207" s="56"/>
    </row>
    <row r="208" spans="2:26" s="44" customFormat="1" ht="9" x14ac:dyDescent="0.15">
      <c r="B208" s="46"/>
      <c r="C208" s="46"/>
      <c r="D208" s="46"/>
      <c r="E208" s="46"/>
      <c r="F208" s="46"/>
      <c r="G208" s="111"/>
      <c r="H208" s="110"/>
      <c r="K208" s="46"/>
      <c r="L208" s="46"/>
      <c r="M208" s="46"/>
      <c r="N208" s="46"/>
      <c r="O208" s="46"/>
      <c r="P208" s="111"/>
      <c r="Q208" s="54"/>
      <c r="Y208" s="101"/>
      <c r="Z208" s="56"/>
    </row>
    <row r="209" spans="2:26" s="44" customFormat="1" ht="9" x14ac:dyDescent="0.15">
      <c r="B209" s="46"/>
      <c r="C209" s="46"/>
      <c r="D209" s="46"/>
      <c r="E209" s="46"/>
      <c r="F209" s="46"/>
      <c r="G209" s="111"/>
      <c r="H209" s="110"/>
      <c r="K209" s="46"/>
      <c r="L209" s="46"/>
      <c r="M209" s="46"/>
      <c r="N209" s="46"/>
      <c r="O209" s="46"/>
      <c r="P209" s="111"/>
      <c r="Q209" s="54"/>
      <c r="Y209" s="101"/>
      <c r="Z209" s="56"/>
    </row>
    <row r="210" spans="2:26" s="44" customFormat="1" ht="9" x14ac:dyDescent="0.15">
      <c r="B210" s="46"/>
      <c r="C210" s="46"/>
      <c r="D210" s="46"/>
      <c r="E210" s="46"/>
      <c r="F210" s="46"/>
      <c r="G210" s="111"/>
      <c r="H210" s="110"/>
      <c r="K210" s="46"/>
      <c r="L210" s="46"/>
      <c r="M210" s="46"/>
      <c r="N210" s="46"/>
      <c r="O210" s="46"/>
      <c r="P210" s="111"/>
      <c r="Q210" s="54"/>
      <c r="Y210" s="101"/>
      <c r="Z210" s="56"/>
    </row>
    <row r="211" spans="2:26" s="44" customFormat="1" ht="9" x14ac:dyDescent="0.15">
      <c r="B211" s="46"/>
      <c r="C211" s="46"/>
      <c r="D211" s="46"/>
      <c r="E211" s="46"/>
      <c r="F211" s="46"/>
      <c r="G211" s="111"/>
      <c r="H211" s="110"/>
      <c r="K211" s="46"/>
      <c r="L211" s="46"/>
      <c r="M211" s="46"/>
      <c r="N211" s="46"/>
      <c r="O211" s="46"/>
      <c r="P211" s="111"/>
      <c r="Q211" s="54"/>
      <c r="Y211" s="101"/>
      <c r="Z211" s="56"/>
    </row>
    <row r="212" spans="2:26" s="44" customFormat="1" ht="9" x14ac:dyDescent="0.15">
      <c r="B212" s="46"/>
      <c r="C212" s="46"/>
      <c r="D212" s="46"/>
      <c r="E212" s="46"/>
      <c r="F212" s="46"/>
      <c r="G212" s="111"/>
      <c r="H212" s="110"/>
      <c r="K212" s="46"/>
      <c r="L212" s="46"/>
      <c r="M212" s="46"/>
      <c r="N212" s="46"/>
      <c r="O212" s="46"/>
      <c r="P212" s="111"/>
      <c r="Q212" s="54"/>
      <c r="Y212" s="101"/>
      <c r="Z212" s="56"/>
    </row>
    <row r="213" spans="2:26" s="44" customFormat="1" ht="9" x14ac:dyDescent="0.15">
      <c r="B213" s="46"/>
      <c r="C213" s="46"/>
      <c r="D213" s="46"/>
      <c r="E213" s="46"/>
      <c r="F213" s="46"/>
      <c r="G213" s="111"/>
      <c r="H213" s="110"/>
      <c r="K213" s="46"/>
      <c r="L213" s="46"/>
      <c r="M213" s="46"/>
      <c r="N213" s="46"/>
      <c r="O213" s="46"/>
      <c r="P213" s="111"/>
      <c r="Q213" s="54"/>
      <c r="Y213" s="101"/>
      <c r="Z213" s="56"/>
    </row>
    <row r="214" spans="2:26" s="44" customFormat="1" ht="9" x14ac:dyDescent="0.15">
      <c r="B214" s="46"/>
      <c r="C214" s="46"/>
      <c r="D214" s="46"/>
      <c r="E214" s="46"/>
      <c r="F214" s="46"/>
      <c r="G214" s="111"/>
      <c r="H214" s="110"/>
      <c r="K214" s="46"/>
      <c r="L214" s="46"/>
      <c r="M214" s="46"/>
      <c r="N214" s="46"/>
      <c r="O214" s="46"/>
      <c r="P214" s="111"/>
      <c r="Q214" s="54"/>
      <c r="Y214" s="101"/>
      <c r="Z214" s="56"/>
    </row>
    <row r="215" spans="2:26" s="44" customFormat="1" ht="9" x14ac:dyDescent="0.15">
      <c r="B215" s="46"/>
      <c r="C215" s="46"/>
      <c r="D215" s="46"/>
      <c r="E215" s="46"/>
      <c r="F215" s="46"/>
      <c r="G215" s="111"/>
      <c r="H215" s="110"/>
      <c r="K215" s="46"/>
      <c r="L215" s="46"/>
      <c r="M215" s="46"/>
      <c r="N215" s="46"/>
      <c r="O215" s="46"/>
      <c r="P215" s="111"/>
      <c r="Q215" s="54"/>
      <c r="Y215" s="101"/>
      <c r="Z215" s="56"/>
    </row>
    <row r="216" spans="2:26" s="44" customFormat="1" ht="9" x14ac:dyDescent="0.15">
      <c r="B216" s="46"/>
      <c r="C216" s="46"/>
      <c r="D216" s="46"/>
      <c r="E216" s="46"/>
      <c r="F216" s="46"/>
      <c r="G216" s="111"/>
      <c r="H216" s="110"/>
      <c r="K216" s="46"/>
      <c r="L216" s="46"/>
      <c r="M216" s="46"/>
      <c r="N216" s="46"/>
      <c r="O216" s="46"/>
      <c r="P216" s="111"/>
      <c r="Q216" s="54"/>
      <c r="Y216" s="101"/>
      <c r="Z216" s="56"/>
    </row>
    <row r="217" spans="2:26" s="44" customFormat="1" ht="9" x14ac:dyDescent="0.15">
      <c r="B217" s="46"/>
      <c r="C217" s="46"/>
      <c r="D217" s="46"/>
      <c r="E217" s="46"/>
      <c r="F217" s="46"/>
      <c r="G217" s="111"/>
      <c r="H217" s="110"/>
      <c r="K217" s="46"/>
      <c r="L217" s="46"/>
      <c r="M217" s="46"/>
      <c r="N217" s="46"/>
      <c r="O217" s="46"/>
      <c r="P217" s="111"/>
      <c r="Q217" s="54"/>
      <c r="Y217" s="101"/>
      <c r="Z217" s="56"/>
    </row>
    <row r="218" spans="2:26" s="44" customFormat="1" ht="9" x14ac:dyDescent="0.15">
      <c r="B218" s="46"/>
      <c r="C218" s="46"/>
      <c r="D218" s="46"/>
      <c r="E218" s="46"/>
      <c r="F218" s="46"/>
      <c r="G218" s="111"/>
      <c r="H218" s="110"/>
      <c r="K218" s="46"/>
      <c r="L218" s="46"/>
      <c r="M218" s="46"/>
      <c r="N218" s="46"/>
      <c r="O218" s="46"/>
      <c r="P218" s="111"/>
      <c r="Q218" s="54"/>
      <c r="Y218" s="101"/>
      <c r="Z218" s="56"/>
    </row>
    <row r="219" spans="2:26" s="44" customFormat="1" ht="9" x14ac:dyDescent="0.15">
      <c r="B219" s="46"/>
      <c r="C219" s="46"/>
      <c r="D219" s="46"/>
      <c r="E219" s="46"/>
      <c r="F219" s="46"/>
      <c r="G219" s="111"/>
      <c r="H219" s="110"/>
      <c r="K219" s="46"/>
      <c r="L219" s="46"/>
      <c r="M219" s="46"/>
      <c r="N219" s="46"/>
      <c r="O219" s="46"/>
      <c r="P219" s="111"/>
      <c r="Q219" s="54"/>
      <c r="Y219" s="101"/>
      <c r="Z219" s="56"/>
    </row>
    <row r="220" spans="2:26" s="44" customFormat="1" ht="9" x14ac:dyDescent="0.15">
      <c r="B220" s="46"/>
      <c r="C220" s="46"/>
      <c r="D220" s="46"/>
      <c r="E220" s="46"/>
      <c r="F220" s="46"/>
      <c r="G220" s="111"/>
      <c r="H220" s="110"/>
      <c r="K220" s="46"/>
      <c r="L220" s="46"/>
      <c r="M220" s="46"/>
      <c r="N220" s="46"/>
      <c r="O220" s="46"/>
      <c r="P220" s="111"/>
      <c r="Q220" s="54"/>
      <c r="Y220" s="101"/>
      <c r="Z220" s="56"/>
    </row>
    <row r="221" spans="2:26" s="44" customFormat="1" ht="9" x14ac:dyDescent="0.15">
      <c r="B221" s="46"/>
      <c r="C221" s="46"/>
      <c r="D221" s="46"/>
      <c r="E221" s="46"/>
      <c r="F221" s="46"/>
      <c r="G221" s="111"/>
      <c r="H221" s="110"/>
      <c r="K221" s="46"/>
      <c r="L221" s="46"/>
      <c r="M221" s="46"/>
      <c r="N221" s="46"/>
      <c r="O221" s="46"/>
      <c r="P221" s="111"/>
      <c r="Q221" s="54"/>
      <c r="Y221" s="101"/>
      <c r="Z221" s="56"/>
    </row>
    <row r="222" spans="2:26" s="44" customFormat="1" ht="9" x14ac:dyDescent="0.15">
      <c r="B222" s="46"/>
      <c r="C222" s="46"/>
      <c r="D222" s="46"/>
      <c r="E222" s="46"/>
      <c r="F222" s="46"/>
      <c r="G222" s="111"/>
      <c r="H222" s="110"/>
      <c r="K222" s="46"/>
      <c r="L222" s="46"/>
      <c r="M222" s="46"/>
      <c r="N222" s="46"/>
      <c r="O222" s="46"/>
      <c r="P222" s="111"/>
      <c r="Q222" s="54"/>
      <c r="Y222" s="101"/>
      <c r="Z222" s="56"/>
    </row>
    <row r="223" spans="2:26" s="44" customFormat="1" ht="9" x14ac:dyDescent="0.15">
      <c r="B223" s="46"/>
      <c r="C223" s="46"/>
      <c r="D223" s="46"/>
      <c r="E223" s="46"/>
      <c r="F223" s="46"/>
      <c r="G223" s="111"/>
      <c r="H223" s="110"/>
      <c r="K223" s="46"/>
      <c r="L223" s="46"/>
      <c r="M223" s="46"/>
      <c r="N223" s="46"/>
      <c r="O223" s="46"/>
      <c r="P223" s="111"/>
      <c r="Q223" s="54"/>
      <c r="Y223" s="101"/>
      <c r="Z223" s="56"/>
    </row>
    <row r="224" spans="2:26" s="44" customFormat="1" ht="9" x14ac:dyDescent="0.15">
      <c r="B224" s="46"/>
      <c r="C224" s="46"/>
      <c r="D224" s="46"/>
      <c r="E224" s="46"/>
      <c r="F224" s="46"/>
      <c r="G224" s="111"/>
      <c r="H224" s="110"/>
      <c r="K224" s="46"/>
      <c r="L224" s="46"/>
      <c r="M224" s="46"/>
      <c r="N224" s="46"/>
      <c r="O224" s="46"/>
      <c r="P224" s="111"/>
      <c r="Q224" s="54"/>
      <c r="Y224" s="101"/>
      <c r="Z224" s="56"/>
    </row>
    <row r="225" spans="2:26" s="44" customFormat="1" ht="9" x14ac:dyDescent="0.15">
      <c r="B225" s="46"/>
      <c r="C225" s="46"/>
      <c r="D225" s="46"/>
      <c r="E225" s="46"/>
      <c r="F225" s="46"/>
      <c r="G225" s="111"/>
      <c r="H225" s="110"/>
      <c r="K225" s="46"/>
      <c r="L225" s="46"/>
      <c r="M225" s="46"/>
      <c r="N225" s="46"/>
      <c r="O225" s="46"/>
      <c r="P225" s="111"/>
      <c r="Q225" s="54"/>
      <c r="Y225" s="101"/>
      <c r="Z225" s="56"/>
    </row>
    <row r="226" spans="2:26" s="44" customFormat="1" ht="9" x14ac:dyDescent="0.15">
      <c r="B226" s="46"/>
      <c r="C226" s="46"/>
      <c r="D226" s="46"/>
      <c r="E226" s="46"/>
      <c r="F226" s="46"/>
      <c r="G226" s="111"/>
      <c r="H226" s="110"/>
      <c r="K226" s="46"/>
      <c r="L226" s="46"/>
      <c r="M226" s="46"/>
      <c r="N226" s="46"/>
      <c r="O226" s="46"/>
      <c r="P226" s="111"/>
      <c r="Q226" s="54"/>
      <c r="Y226" s="101"/>
      <c r="Z226" s="56"/>
    </row>
    <row r="227" spans="2:26" s="44" customFormat="1" ht="9" x14ac:dyDescent="0.15">
      <c r="B227" s="46"/>
      <c r="C227" s="46"/>
      <c r="D227" s="46"/>
      <c r="E227" s="46"/>
      <c r="F227" s="46"/>
      <c r="G227" s="111"/>
      <c r="H227" s="110"/>
      <c r="K227" s="46"/>
      <c r="L227" s="46"/>
      <c r="M227" s="46"/>
      <c r="N227" s="46"/>
      <c r="O227" s="46"/>
      <c r="P227" s="111"/>
      <c r="Q227" s="54"/>
      <c r="Y227" s="101"/>
      <c r="Z227" s="56"/>
    </row>
    <row r="228" spans="2:26" s="44" customFormat="1" ht="9" x14ac:dyDescent="0.15">
      <c r="B228" s="46"/>
      <c r="C228" s="46"/>
      <c r="D228" s="46"/>
      <c r="E228" s="46"/>
      <c r="F228" s="46"/>
      <c r="G228" s="111"/>
      <c r="H228" s="110"/>
      <c r="K228" s="46"/>
      <c r="L228" s="46"/>
      <c r="M228" s="46"/>
      <c r="N228" s="46"/>
      <c r="O228" s="46"/>
      <c r="P228" s="111"/>
      <c r="Q228" s="54"/>
      <c r="Y228" s="101"/>
      <c r="Z228" s="56"/>
    </row>
    <row r="229" spans="2:26" s="44" customFormat="1" ht="9" x14ac:dyDescent="0.15">
      <c r="B229" s="46"/>
      <c r="C229" s="46"/>
      <c r="D229" s="46"/>
      <c r="E229" s="46"/>
      <c r="F229" s="46"/>
      <c r="G229" s="111"/>
      <c r="H229" s="110"/>
      <c r="K229" s="46"/>
      <c r="L229" s="46"/>
      <c r="M229" s="46"/>
      <c r="N229" s="46"/>
      <c r="O229" s="46"/>
      <c r="P229" s="111"/>
      <c r="Q229" s="54"/>
      <c r="Y229" s="101"/>
      <c r="Z229" s="56"/>
    </row>
    <row r="230" spans="2:26" s="44" customFormat="1" ht="9" x14ac:dyDescent="0.15">
      <c r="B230" s="46"/>
      <c r="C230" s="46"/>
      <c r="D230" s="46"/>
      <c r="E230" s="46"/>
      <c r="F230" s="46"/>
      <c r="G230" s="111"/>
      <c r="H230" s="110"/>
      <c r="K230" s="46"/>
      <c r="L230" s="46"/>
      <c r="M230" s="46"/>
      <c r="N230" s="46"/>
      <c r="O230" s="46"/>
      <c r="P230" s="111"/>
      <c r="Q230" s="54"/>
      <c r="Y230" s="101"/>
      <c r="Z230" s="56"/>
    </row>
    <row r="231" spans="2:26" s="44" customFormat="1" ht="9" x14ac:dyDescent="0.15">
      <c r="B231" s="46"/>
      <c r="C231" s="46"/>
      <c r="D231" s="46"/>
      <c r="E231" s="46"/>
      <c r="F231" s="46"/>
      <c r="G231" s="111"/>
      <c r="H231" s="110"/>
      <c r="K231" s="46"/>
      <c r="L231" s="46"/>
      <c r="M231" s="46"/>
      <c r="N231" s="46"/>
      <c r="O231" s="46"/>
      <c r="P231" s="111"/>
      <c r="Q231" s="54"/>
      <c r="Y231" s="101"/>
      <c r="Z231" s="56"/>
    </row>
    <row r="232" spans="2:26" s="44" customFormat="1" ht="9" x14ac:dyDescent="0.15">
      <c r="B232" s="46"/>
      <c r="C232" s="46"/>
      <c r="D232" s="46"/>
      <c r="E232" s="46"/>
      <c r="F232" s="46"/>
      <c r="G232" s="111"/>
      <c r="H232" s="110"/>
      <c r="K232" s="46"/>
      <c r="L232" s="46"/>
      <c r="M232" s="46"/>
      <c r="N232" s="46"/>
      <c r="O232" s="46"/>
      <c r="P232" s="111"/>
      <c r="Q232" s="54"/>
      <c r="Y232" s="101"/>
      <c r="Z232" s="56"/>
    </row>
    <row r="233" spans="2:26" s="44" customFormat="1" ht="9" x14ac:dyDescent="0.15">
      <c r="B233" s="46"/>
      <c r="C233" s="46"/>
      <c r="D233" s="46"/>
      <c r="E233" s="46"/>
      <c r="F233" s="46"/>
      <c r="G233" s="111"/>
      <c r="H233" s="110"/>
      <c r="K233" s="46"/>
      <c r="L233" s="46"/>
      <c r="M233" s="46"/>
      <c r="N233" s="46"/>
      <c r="O233" s="46"/>
      <c r="P233" s="111"/>
      <c r="Q233" s="54"/>
      <c r="Y233" s="101"/>
      <c r="Z233" s="56"/>
    </row>
    <row r="234" spans="2:26" s="44" customFormat="1" ht="9" x14ac:dyDescent="0.15">
      <c r="B234" s="46"/>
      <c r="C234" s="46"/>
      <c r="D234" s="46"/>
      <c r="E234" s="46"/>
      <c r="F234" s="46"/>
      <c r="G234" s="111"/>
      <c r="H234" s="110"/>
      <c r="K234" s="46"/>
      <c r="L234" s="46"/>
      <c r="M234" s="46"/>
      <c r="N234" s="46"/>
      <c r="O234" s="46"/>
      <c r="P234" s="111"/>
      <c r="Q234" s="54"/>
      <c r="Y234" s="101"/>
      <c r="Z234" s="56"/>
    </row>
    <row r="235" spans="2:26" s="44" customFormat="1" ht="9" x14ac:dyDescent="0.15">
      <c r="B235" s="46"/>
      <c r="C235" s="46"/>
      <c r="D235" s="46"/>
      <c r="E235" s="46"/>
      <c r="F235" s="46"/>
      <c r="G235" s="111"/>
      <c r="H235" s="110"/>
      <c r="K235" s="46"/>
      <c r="L235" s="46"/>
      <c r="M235" s="46"/>
      <c r="N235" s="46"/>
      <c r="O235" s="46"/>
      <c r="P235" s="111"/>
      <c r="Q235" s="54"/>
      <c r="Y235" s="101"/>
      <c r="Z235" s="56"/>
    </row>
    <row r="236" spans="2:26" s="44" customFormat="1" ht="9" x14ac:dyDescent="0.15">
      <c r="B236" s="46"/>
      <c r="C236" s="46"/>
      <c r="D236" s="46"/>
      <c r="E236" s="46"/>
      <c r="F236" s="46"/>
      <c r="G236" s="111"/>
      <c r="H236" s="110"/>
      <c r="K236" s="46"/>
      <c r="L236" s="46"/>
      <c r="M236" s="46"/>
      <c r="N236" s="46"/>
      <c r="O236" s="46"/>
      <c r="P236" s="111"/>
      <c r="Q236" s="54"/>
      <c r="Y236" s="101"/>
      <c r="Z236" s="56"/>
    </row>
    <row r="237" spans="2:26" s="44" customFormat="1" ht="9" x14ac:dyDescent="0.15">
      <c r="B237" s="46"/>
      <c r="C237" s="46"/>
      <c r="D237" s="46"/>
      <c r="E237" s="46"/>
      <c r="F237" s="46"/>
      <c r="G237" s="111"/>
      <c r="H237" s="110"/>
      <c r="K237" s="46"/>
      <c r="L237" s="46"/>
      <c r="M237" s="46"/>
      <c r="N237" s="46"/>
      <c r="O237" s="46"/>
      <c r="P237" s="111"/>
      <c r="Q237" s="54"/>
      <c r="Y237" s="101"/>
      <c r="Z237" s="56"/>
    </row>
    <row r="238" spans="2:26" s="44" customFormat="1" ht="9" x14ac:dyDescent="0.15">
      <c r="B238" s="46"/>
      <c r="C238" s="46"/>
      <c r="D238" s="46"/>
      <c r="E238" s="46"/>
      <c r="F238" s="46"/>
      <c r="G238" s="111"/>
      <c r="H238" s="110"/>
      <c r="K238" s="46"/>
      <c r="L238" s="46"/>
      <c r="M238" s="46"/>
      <c r="N238" s="46"/>
      <c r="O238" s="46"/>
      <c r="P238" s="111"/>
      <c r="Q238" s="54"/>
      <c r="Y238" s="101"/>
      <c r="Z238" s="56"/>
    </row>
    <row r="239" spans="2:26" s="44" customFormat="1" ht="9" x14ac:dyDescent="0.15">
      <c r="B239" s="46"/>
      <c r="C239" s="46"/>
      <c r="D239" s="46"/>
      <c r="E239" s="46"/>
      <c r="F239" s="46"/>
      <c r="G239" s="111"/>
      <c r="H239" s="110"/>
      <c r="K239" s="46"/>
      <c r="L239" s="46"/>
      <c r="M239" s="46"/>
      <c r="N239" s="46"/>
      <c r="O239" s="46"/>
      <c r="P239" s="111"/>
      <c r="Q239" s="54"/>
      <c r="Y239" s="101"/>
      <c r="Z239" s="56"/>
    </row>
    <row r="240" spans="2:26" s="44" customFormat="1" ht="9" x14ac:dyDescent="0.15">
      <c r="B240" s="46"/>
      <c r="C240" s="46"/>
      <c r="D240" s="46"/>
      <c r="E240" s="46"/>
      <c r="F240" s="46"/>
      <c r="G240" s="111"/>
      <c r="H240" s="110"/>
      <c r="K240" s="46"/>
      <c r="L240" s="46"/>
      <c r="M240" s="46"/>
      <c r="N240" s="46"/>
      <c r="O240" s="46"/>
      <c r="P240" s="111"/>
      <c r="Q240" s="54"/>
      <c r="Y240" s="101"/>
      <c r="Z240" s="56"/>
    </row>
    <row r="241" spans="1:26" s="44" customFormat="1" ht="9" x14ac:dyDescent="0.15">
      <c r="B241" s="46"/>
      <c r="C241" s="46"/>
      <c r="D241" s="46"/>
      <c r="E241" s="46"/>
      <c r="F241" s="46"/>
      <c r="G241" s="111"/>
      <c r="H241" s="110"/>
      <c r="K241" s="46"/>
      <c r="L241" s="46"/>
      <c r="M241" s="46"/>
      <c r="N241" s="46"/>
      <c r="O241" s="46"/>
      <c r="P241" s="111"/>
      <c r="Q241" s="54"/>
      <c r="Y241" s="101"/>
      <c r="Z241" s="56"/>
    </row>
    <row r="242" spans="1:26" s="44" customFormat="1" ht="9" x14ac:dyDescent="0.15">
      <c r="B242" s="46"/>
      <c r="C242" s="46"/>
      <c r="D242" s="46"/>
      <c r="E242" s="46"/>
      <c r="F242" s="46"/>
      <c r="G242" s="111"/>
      <c r="H242" s="110"/>
      <c r="K242" s="46"/>
      <c r="L242" s="46"/>
      <c r="M242" s="46"/>
      <c r="N242" s="46"/>
      <c r="O242" s="46"/>
      <c r="P242" s="111"/>
      <c r="Q242" s="54"/>
      <c r="Y242" s="101"/>
      <c r="Z242" s="56"/>
    </row>
    <row r="243" spans="1:26" s="44" customFormat="1" ht="9" x14ac:dyDescent="0.15">
      <c r="B243" s="46"/>
      <c r="C243" s="46"/>
      <c r="D243" s="46"/>
      <c r="E243" s="46"/>
      <c r="F243" s="46"/>
      <c r="G243" s="111"/>
      <c r="H243" s="110"/>
      <c r="K243" s="46"/>
      <c r="L243" s="46"/>
      <c r="M243" s="46"/>
      <c r="N243" s="46"/>
      <c r="O243" s="46"/>
      <c r="P243" s="111"/>
      <c r="Q243" s="54"/>
      <c r="Y243" s="101"/>
      <c r="Z243" s="56"/>
    </row>
    <row r="244" spans="1:26" s="44" customFormat="1" ht="9" x14ac:dyDescent="0.15">
      <c r="B244" s="46"/>
      <c r="C244" s="46"/>
      <c r="D244" s="46"/>
      <c r="E244" s="46"/>
      <c r="F244" s="46"/>
      <c r="G244" s="111"/>
      <c r="H244" s="110"/>
      <c r="K244" s="46"/>
      <c r="L244" s="46"/>
      <c r="M244" s="46"/>
      <c r="N244" s="46"/>
      <c r="O244" s="46"/>
      <c r="P244" s="111"/>
      <c r="Q244" s="54"/>
      <c r="Y244" s="101"/>
      <c r="Z244" s="56"/>
    </row>
    <row r="245" spans="1:26" s="44" customFormat="1" ht="9" x14ac:dyDescent="0.15">
      <c r="B245" s="46"/>
      <c r="C245" s="46"/>
      <c r="D245" s="46"/>
      <c r="E245" s="46"/>
      <c r="F245" s="46"/>
      <c r="G245" s="111"/>
      <c r="H245" s="110"/>
      <c r="K245" s="46"/>
      <c r="L245" s="46"/>
      <c r="M245" s="46"/>
      <c r="N245" s="46"/>
      <c r="O245" s="46"/>
      <c r="P245" s="111"/>
      <c r="Q245" s="54"/>
      <c r="Y245" s="101"/>
      <c r="Z245" s="56"/>
    </row>
    <row r="246" spans="1:26" s="44" customFormat="1" ht="9" x14ac:dyDescent="0.15">
      <c r="B246" s="46"/>
      <c r="C246" s="46"/>
      <c r="D246" s="46"/>
      <c r="E246" s="46"/>
      <c r="F246" s="46"/>
      <c r="G246" s="111"/>
      <c r="H246" s="110"/>
      <c r="K246" s="46"/>
      <c r="L246" s="46"/>
      <c r="M246" s="46"/>
      <c r="N246" s="46"/>
      <c r="O246" s="46"/>
      <c r="P246" s="111"/>
      <c r="Q246" s="54"/>
      <c r="Y246" s="101"/>
      <c r="Z246" s="56"/>
    </row>
    <row r="247" spans="1:26" s="44" customFormat="1" ht="12" x14ac:dyDescent="0.2">
      <c r="A247" s="89"/>
      <c r="B247" s="86"/>
      <c r="C247" s="86"/>
      <c r="D247" s="86"/>
      <c r="E247" s="86"/>
      <c r="F247" s="86"/>
      <c r="G247" s="115"/>
      <c r="H247" s="116"/>
      <c r="I247" s="89"/>
      <c r="J247" s="89"/>
      <c r="K247" s="86"/>
      <c r="L247" s="86"/>
      <c r="M247" s="86"/>
      <c r="N247" s="86"/>
      <c r="O247" s="86"/>
      <c r="P247" s="115"/>
      <c r="Q247" s="90"/>
      <c r="R247" s="89"/>
      <c r="Y247" s="101"/>
      <c r="Z247" s="56"/>
    </row>
    <row r="248" spans="1:26" s="44" customFormat="1" ht="12" x14ac:dyDescent="0.2">
      <c r="A248" s="89"/>
      <c r="B248" s="86"/>
      <c r="C248" s="86"/>
      <c r="D248" s="86"/>
      <c r="E248" s="86"/>
      <c r="F248" s="86"/>
      <c r="G248" s="115"/>
      <c r="H248" s="116"/>
      <c r="I248" s="89"/>
      <c r="J248" s="89"/>
      <c r="K248" s="86"/>
      <c r="L248" s="86"/>
      <c r="M248" s="86"/>
      <c r="N248" s="86"/>
      <c r="O248" s="86"/>
      <c r="P248" s="115"/>
      <c r="Q248" s="90"/>
      <c r="R248" s="89"/>
      <c r="Y248" s="101"/>
      <c r="Z248" s="56"/>
    </row>
    <row r="249" spans="1:26" s="44" customFormat="1" ht="12" x14ac:dyDescent="0.2">
      <c r="A249" s="89"/>
      <c r="B249" s="86"/>
      <c r="C249" s="86"/>
      <c r="D249" s="86"/>
      <c r="E249" s="86"/>
      <c r="F249" s="86"/>
      <c r="G249" s="115"/>
      <c r="H249" s="116"/>
      <c r="I249" s="89"/>
      <c r="J249" s="89"/>
      <c r="K249" s="86"/>
      <c r="L249" s="86"/>
      <c r="M249" s="86"/>
      <c r="N249" s="86"/>
      <c r="O249" s="86"/>
      <c r="P249" s="115"/>
      <c r="Q249" s="90"/>
      <c r="R249" s="89"/>
      <c r="S249" s="89"/>
      <c r="T249" s="89"/>
      <c r="U249" s="89"/>
      <c r="V249" s="89"/>
      <c r="W249" s="89"/>
      <c r="X249" s="89"/>
      <c r="Y249" s="117"/>
      <c r="Z249" s="92"/>
    </row>
    <row r="250" spans="1:26" s="44" customFormat="1" ht="12" x14ac:dyDescent="0.2">
      <c r="A250" s="89"/>
      <c r="B250" s="86"/>
      <c r="C250" s="86"/>
      <c r="D250" s="86"/>
      <c r="E250" s="86"/>
      <c r="F250" s="86"/>
      <c r="G250" s="115"/>
      <c r="H250" s="116"/>
      <c r="I250" s="89"/>
      <c r="J250" s="89"/>
      <c r="K250" s="86"/>
      <c r="L250" s="86"/>
      <c r="M250" s="86"/>
      <c r="N250" s="86"/>
      <c r="O250" s="86"/>
      <c r="P250" s="115"/>
      <c r="Q250" s="90"/>
      <c r="R250" s="89"/>
      <c r="S250" s="89"/>
      <c r="T250" s="89"/>
      <c r="U250" s="89"/>
      <c r="V250" s="89"/>
      <c r="W250" s="89"/>
      <c r="X250" s="89"/>
      <c r="Y250" s="117"/>
      <c r="Z250" s="92"/>
    </row>
    <row r="251" spans="1:26" s="89" customFormat="1" ht="12" x14ac:dyDescent="0.2">
      <c r="B251" s="86"/>
      <c r="C251" s="86"/>
      <c r="D251" s="86"/>
      <c r="E251" s="86"/>
      <c r="F251" s="86"/>
      <c r="G251" s="115"/>
      <c r="H251" s="116"/>
      <c r="K251" s="86"/>
      <c r="L251" s="86"/>
      <c r="M251" s="86"/>
      <c r="N251" s="86"/>
      <c r="O251" s="86"/>
      <c r="P251" s="115"/>
      <c r="Q251" s="90"/>
      <c r="Y251" s="117"/>
      <c r="Z251" s="92"/>
    </row>
    <row r="252" spans="1:26" s="89" customFormat="1" ht="12" x14ac:dyDescent="0.2">
      <c r="B252" s="86"/>
      <c r="C252" s="86"/>
      <c r="D252" s="86"/>
      <c r="E252" s="86"/>
      <c r="F252" s="86"/>
      <c r="G252" s="115"/>
      <c r="H252" s="116"/>
      <c r="K252" s="86"/>
      <c r="L252" s="86"/>
      <c r="M252" s="86"/>
      <c r="N252" s="86"/>
      <c r="O252" s="86"/>
      <c r="P252" s="115"/>
      <c r="Q252" s="90"/>
      <c r="Y252" s="117"/>
      <c r="Z252" s="92"/>
    </row>
    <row r="253" spans="1:26" s="89" customFormat="1" ht="12" x14ac:dyDescent="0.2">
      <c r="B253" s="86"/>
      <c r="C253" s="86"/>
      <c r="D253" s="86"/>
      <c r="E253" s="86"/>
      <c r="F253" s="86"/>
      <c r="G253" s="115"/>
      <c r="H253" s="116"/>
      <c r="K253" s="86"/>
      <c r="L253" s="86"/>
      <c r="M253" s="86"/>
      <c r="N253" s="86"/>
      <c r="O253" s="86"/>
      <c r="P253" s="115"/>
      <c r="Q253" s="90"/>
      <c r="Y253" s="117"/>
      <c r="Z253" s="92"/>
    </row>
    <row r="254" spans="1:26" s="89" customFormat="1" ht="12" x14ac:dyDescent="0.2">
      <c r="B254" s="86"/>
      <c r="C254" s="86"/>
      <c r="D254" s="86"/>
      <c r="E254" s="86"/>
      <c r="F254" s="86"/>
      <c r="G254" s="115"/>
      <c r="H254" s="116"/>
      <c r="K254" s="86"/>
      <c r="L254" s="86"/>
      <c r="M254" s="86"/>
      <c r="N254" s="86"/>
      <c r="O254" s="86"/>
      <c r="P254" s="115"/>
      <c r="Q254" s="90"/>
      <c r="Y254" s="117"/>
      <c r="Z254" s="92"/>
    </row>
    <row r="255" spans="1:26" s="89" customFormat="1" x14ac:dyDescent="0.25">
      <c r="A255" s="61"/>
      <c r="B255" s="62"/>
      <c r="C255" s="62"/>
      <c r="D255" s="62"/>
      <c r="E255" s="62"/>
      <c r="F255" s="62"/>
      <c r="G255" s="118"/>
      <c r="H255" s="119"/>
      <c r="I255" s="61"/>
      <c r="J255" s="61"/>
      <c r="K255" s="62"/>
      <c r="L255" s="62"/>
      <c r="M255" s="62"/>
      <c r="N255" s="62"/>
      <c r="O255" s="62"/>
      <c r="P255" s="118"/>
      <c r="Q255" s="65"/>
      <c r="R255" s="61"/>
      <c r="Y255" s="117"/>
      <c r="Z255" s="92"/>
    </row>
    <row r="256" spans="1:26" s="89" customFormat="1" x14ac:dyDescent="0.25">
      <c r="A256" s="61"/>
      <c r="B256" s="62"/>
      <c r="C256" s="62"/>
      <c r="D256" s="62"/>
      <c r="E256" s="62"/>
      <c r="F256" s="62"/>
      <c r="G256" s="118"/>
      <c r="H256" s="119"/>
      <c r="I256" s="61"/>
      <c r="J256" s="61"/>
      <c r="K256" s="62"/>
      <c r="L256" s="62"/>
      <c r="M256" s="62"/>
      <c r="N256" s="62"/>
      <c r="O256" s="62"/>
      <c r="P256" s="118"/>
      <c r="Q256" s="65"/>
      <c r="R256" s="61"/>
      <c r="Y256" s="117"/>
      <c r="Z256" s="92"/>
    </row>
    <row r="257" spans="1:26" s="89" customFormat="1" x14ac:dyDescent="0.25">
      <c r="A257" s="61"/>
      <c r="B257" s="62"/>
      <c r="C257" s="62"/>
      <c r="D257" s="62"/>
      <c r="E257" s="62"/>
      <c r="F257" s="62"/>
      <c r="G257" s="118"/>
      <c r="H257" s="119"/>
      <c r="I257" s="61"/>
      <c r="J257" s="61"/>
      <c r="K257" s="62"/>
      <c r="L257" s="62"/>
      <c r="M257" s="62"/>
      <c r="N257" s="62"/>
      <c r="O257" s="62"/>
      <c r="P257" s="118"/>
      <c r="Q257" s="65"/>
      <c r="R257" s="61"/>
      <c r="S257" s="61"/>
      <c r="T257" s="61"/>
      <c r="U257" s="61"/>
      <c r="V257" s="61"/>
      <c r="W257" s="61"/>
      <c r="X257" s="61"/>
      <c r="Y257" s="120"/>
      <c r="Z257" s="67"/>
    </row>
    <row r="258" spans="1:26" s="89" customFormat="1" x14ac:dyDescent="0.25">
      <c r="A258" s="61"/>
      <c r="B258" s="62"/>
      <c r="C258" s="62"/>
      <c r="D258" s="62"/>
      <c r="E258" s="62"/>
      <c r="F258" s="62"/>
      <c r="G258" s="118"/>
      <c r="H258" s="119"/>
      <c r="I258" s="61"/>
      <c r="J258" s="61"/>
      <c r="K258" s="62"/>
      <c r="L258" s="62"/>
      <c r="M258" s="62"/>
      <c r="N258" s="62"/>
      <c r="O258" s="62"/>
      <c r="P258" s="118"/>
      <c r="Q258" s="65"/>
      <c r="R258" s="61"/>
      <c r="S258" s="61"/>
      <c r="T258" s="61"/>
      <c r="U258" s="61"/>
      <c r="V258" s="61"/>
      <c r="W258" s="61"/>
      <c r="X258" s="61"/>
      <c r="Y258" s="120"/>
      <c r="Z258" s="67"/>
    </row>
  </sheetData>
  <sortState xmlns:xlrd2="http://schemas.microsoft.com/office/spreadsheetml/2017/richdata2" ref="J19:Q30">
    <sortCondition ref="P19:P30"/>
  </sortState>
  <pageMargins left="0.2" right="0.2" top="0.75" bottom="0.75" header="0.3" footer="0.3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63AA-2762-4879-86D9-40C82102F04E}">
  <dimension ref="A1:Z77"/>
  <sheetViews>
    <sheetView workbookViewId="0">
      <selection activeCell="I1" sqref="I1"/>
    </sheetView>
  </sheetViews>
  <sheetFormatPr defaultRowHeight="15" x14ac:dyDescent="0.25"/>
  <cols>
    <col min="1" max="1" width="11" style="61" bestFit="1" customWidth="1"/>
    <col min="2" max="6" width="3.140625" style="62" customWidth="1"/>
    <col min="7" max="7" width="5.5703125" style="153" bestFit="1" customWidth="1"/>
    <col min="8" max="8" width="8.7109375" style="154" bestFit="1" customWidth="1"/>
    <col min="9" max="9" width="7.7109375" style="61" customWidth="1"/>
    <col min="10" max="10" width="11.85546875" style="61" bestFit="1" customWidth="1"/>
    <col min="11" max="15" width="3.140625" style="62" customWidth="1"/>
    <col min="16" max="16" width="5.85546875" style="153" bestFit="1" customWidth="1"/>
    <col min="17" max="17" width="8.7109375" style="65" bestFit="1" customWidth="1"/>
    <col min="18" max="18" width="7.7109375" style="61" customWidth="1"/>
    <col min="19" max="19" width="11" style="61" customWidth="1"/>
    <col min="20" max="24" width="3.140625" style="61" customWidth="1"/>
    <col min="25" max="25" width="5.5703125" style="118" bestFit="1" customWidth="1"/>
    <col min="26" max="26" width="8.7109375" style="67" bestFit="1" customWidth="1"/>
    <col min="27" max="256" width="9.140625" style="61"/>
    <col min="257" max="257" width="11" style="61" bestFit="1" customWidth="1"/>
    <col min="258" max="262" width="3.140625" style="61" customWidth="1"/>
    <col min="263" max="263" width="5.5703125" style="61" bestFit="1" customWidth="1"/>
    <col min="264" max="264" width="8.7109375" style="61" bestFit="1" customWidth="1"/>
    <col min="265" max="265" width="7.7109375" style="61" customWidth="1"/>
    <col min="266" max="266" width="11.85546875" style="61" bestFit="1" customWidth="1"/>
    <col min="267" max="271" width="3.140625" style="61" customWidth="1"/>
    <col min="272" max="272" width="5.85546875" style="61" bestFit="1" customWidth="1"/>
    <col min="273" max="273" width="8.7109375" style="61" bestFit="1" customWidth="1"/>
    <col min="274" max="274" width="7.7109375" style="61" customWidth="1"/>
    <col min="275" max="275" width="11" style="61" customWidth="1"/>
    <col min="276" max="280" width="3.140625" style="61" customWidth="1"/>
    <col min="281" max="281" width="5.5703125" style="61" bestFit="1" customWidth="1"/>
    <col min="282" max="282" width="8.7109375" style="61" bestFit="1" customWidth="1"/>
    <col min="283" max="512" width="9.140625" style="61"/>
    <col min="513" max="513" width="11" style="61" bestFit="1" customWidth="1"/>
    <col min="514" max="518" width="3.140625" style="61" customWidth="1"/>
    <col min="519" max="519" width="5.5703125" style="61" bestFit="1" customWidth="1"/>
    <col min="520" max="520" width="8.7109375" style="61" bestFit="1" customWidth="1"/>
    <col min="521" max="521" width="7.7109375" style="61" customWidth="1"/>
    <col min="522" max="522" width="11.85546875" style="61" bestFit="1" customWidth="1"/>
    <col min="523" max="527" width="3.140625" style="61" customWidth="1"/>
    <col min="528" max="528" width="5.85546875" style="61" bestFit="1" customWidth="1"/>
    <col min="529" max="529" width="8.7109375" style="61" bestFit="1" customWidth="1"/>
    <col min="530" max="530" width="7.7109375" style="61" customWidth="1"/>
    <col min="531" max="531" width="11" style="61" customWidth="1"/>
    <col min="532" max="536" width="3.140625" style="61" customWidth="1"/>
    <col min="537" max="537" width="5.5703125" style="61" bestFit="1" customWidth="1"/>
    <col min="538" max="538" width="8.7109375" style="61" bestFit="1" customWidth="1"/>
    <col min="539" max="768" width="9.140625" style="61"/>
    <col min="769" max="769" width="11" style="61" bestFit="1" customWidth="1"/>
    <col min="770" max="774" width="3.140625" style="61" customWidth="1"/>
    <col min="775" max="775" width="5.5703125" style="61" bestFit="1" customWidth="1"/>
    <col min="776" max="776" width="8.7109375" style="61" bestFit="1" customWidth="1"/>
    <col min="777" max="777" width="7.7109375" style="61" customWidth="1"/>
    <col min="778" max="778" width="11.85546875" style="61" bestFit="1" customWidth="1"/>
    <col min="779" max="783" width="3.140625" style="61" customWidth="1"/>
    <col min="784" max="784" width="5.85546875" style="61" bestFit="1" customWidth="1"/>
    <col min="785" max="785" width="8.7109375" style="61" bestFit="1" customWidth="1"/>
    <col min="786" max="786" width="7.7109375" style="61" customWidth="1"/>
    <col min="787" max="787" width="11" style="61" customWidth="1"/>
    <col min="788" max="792" width="3.140625" style="61" customWidth="1"/>
    <col min="793" max="793" width="5.5703125" style="61" bestFit="1" customWidth="1"/>
    <col min="794" max="794" width="8.7109375" style="61" bestFit="1" customWidth="1"/>
    <col min="795" max="1024" width="9.140625" style="61"/>
    <col min="1025" max="1025" width="11" style="61" bestFit="1" customWidth="1"/>
    <col min="1026" max="1030" width="3.140625" style="61" customWidth="1"/>
    <col min="1031" max="1031" width="5.5703125" style="61" bestFit="1" customWidth="1"/>
    <col min="1032" max="1032" width="8.7109375" style="61" bestFit="1" customWidth="1"/>
    <col min="1033" max="1033" width="7.7109375" style="61" customWidth="1"/>
    <col min="1034" max="1034" width="11.85546875" style="61" bestFit="1" customWidth="1"/>
    <col min="1035" max="1039" width="3.140625" style="61" customWidth="1"/>
    <col min="1040" max="1040" width="5.85546875" style="61" bestFit="1" customWidth="1"/>
    <col min="1041" max="1041" width="8.7109375" style="61" bestFit="1" customWidth="1"/>
    <col min="1042" max="1042" width="7.7109375" style="61" customWidth="1"/>
    <col min="1043" max="1043" width="11" style="61" customWidth="1"/>
    <col min="1044" max="1048" width="3.140625" style="61" customWidth="1"/>
    <col min="1049" max="1049" width="5.5703125" style="61" bestFit="1" customWidth="1"/>
    <col min="1050" max="1050" width="8.7109375" style="61" bestFit="1" customWidth="1"/>
    <col min="1051" max="1280" width="9.140625" style="61"/>
    <col min="1281" max="1281" width="11" style="61" bestFit="1" customWidth="1"/>
    <col min="1282" max="1286" width="3.140625" style="61" customWidth="1"/>
    <col min="1287" max="1287" width="5.5703125" style="61" bestFit="1" customWidth="1"/>
    <col min="1288" max="1288" width="8.7109375" style="61" bestFit="1" customWidth="1"/>
    <col min="1289" max="1289" width="7.7109375" style="61" customWidth="1"/>
    <col min="1290" max="1290" width="11.85546875" style="61" bestFit="1" customWidth="1"/>
    <col min="1291" max="1295" width="3.140625" style="61" customWidth="1"/>
    <col min="1296" max="1296" width="5.85546875" style="61" bestFit="1" customWidth="1"/>
    <col min="1297" max="1297" width="8.7109375" style="61" bestFit="1" customWidth="1"/>
    <col min="1298" max="1298" width="7.7109375" style="61" customWidth="1"/>
    <col min="1299" max="1299" width="11" style="61" customWidth="1"/>
    <col min="1300" max="1304" width="3.140625" style="61" customWidth="1"/>
    <col min="1305" max="1305" width="5.5703125" style="61" bestFit="1" customWidth="1"/>
    <col min="1306" max="1306" width="8.7109375" style="61" bestFit="1" customWidth="1"/>
    <col min="1307" max="1536" width="9.140625" style="61"/>
    <col min="1537" max="1537" width="11" style="61" bestFit="1" customWidth="1"/>
    <col min="1538" max="1542" width="3.140625" style="61" customWidth="1"/>
    <col min="1543" max="1543" width="5.5703125" style="61" bestFit="1" customWidth="1"/>
    <col min="1544" max="1544" width="8.7109375" style="61" bestFit="1" customWidth="1"/>
    <col min="1545" max="1545" width="7.7109375" style="61" customWidth="1"/>
    <col min="1546" max="1546" width="11.85546875" style="61" bestFit="1" customWidth="1"/>
    <col min="1547" max="1551" width="3.140625" style="61" customWidth="1"/>
    <col min="1552" max="1552" width="5.85546875" style="61" bestFit="1" customWidth="1"/>
    <col min="1553" max="1553" width="8.7109375" style="61" bestFit="1" customWidth="1"/>
    <col min="1554" max="1554" width="7.7109375" style="61" customWidth="1"/>
    <col min="1555" max="1555" width="11" style="61" customWidth="1"/>
    <col min="1556" max="1560" width="3.140625" style="61" customWidth="1"/>
    <col min="1561" max="1561" width="5.5703125" style="61" bestFit="1" customWidth="1"/>
    <col min="1562" max="1562" width="8.7109375" style="61" bestFit="1" customWidth="1"/>
    <col min="1563" max="1792" width="9.140625" style="61"/>
    <col min="1793" max="1793" width="11" style="61" bestFit="1" customWidth="1"/>
    <col min="1794" max="1798" width="3.140625" style="61" customWidth="1"/>
    <col min="1799" max="1799" width="5.5703125" style="61" bestFit="1" customWidth="1"/>
    <col min="1800" max="1800" width="8.7109375" style="61" bestFit="1" customWidth="1"/>
    <col min="1801" max="1801" width="7.7109375" style="61" customWidth="1"/>
    <col min="1802" max="1802" width="11.85546875" style="61" bestFit="1" customWidth="1"/>
    <col min="1803" max="1807" width="3.140625" style="61" customWidth="1"/>
    <col min="1808" max="1808" width="5.85546875" style="61" bestFit="1" customWidth="1"/>
    <col min="1809" max="1809" width="8.7109375" style="61" bestFit="1" customWidth="1"/>
    <col min="1810" max="1810" width="7.7109375" style="61" customWidth="1"/>
    <col min="1811" max="1811" width="11" style="61" customWidth="1"/>
    <col min="1812" max="1816" width="3.140625" style="61" customWidth="1"/>
    <col min="1817" max="1817" width="5.5703125" style="61" bestFit="1" customWidth="1"/>
    <col min="1818" max="1818" width="8.7109375" style="61" bestFit="1" customWidth="1"/>
    <col min="1819" max="2048" width="9.140625" style="61"/>
    <col min="2049" max="2049" width="11" style="61" bestFit="1" customWidth="1"/>
    <col min="2050" max="2054" width="3.140625" style="61" customWidth="1"/>
    <col min="2055" max="2055" width="5.5703125" style="61" bestFit="1" customWidth="1"/>
    <col min="2056" max="2056" width="8.7109375" style="61" bestFit="1" customWidth="1"/>
    <col min="2057" max="2057" width="7.7109375" style="61" customWidth="1"/>
    <col min="2058" max="2058" width="11.85546875" style="61" bestFit="1" customWidth="1"/>
    <col min="2059" max="2063" width="3.140625" style="61" customWidth="1"/>
    <col min="2064" max="2064" width="5.85546875" style="61" bestFit="1" customWidth="1"/>
    <col min="2065" max="2065" width="8.7109375" style="61" bestFit="1" customWidth="1"/>
    <col min="2066" max="2066" width="7.7109375" style="61" customWidth="1"/>
    <col min="2067" max="2067" width="11" style="61" customWidth="1"/>
    <col min="2068" max="2072" width="3.140625" style="61" customWidth="1"/>
    <col min="2073" max="2073" width="5.5703125" style="61" bestFit="1" customWidth="1"/>
    <col min="2074" max="2074" width="8.7109375" style="61" bestFit="1" customWidth="1"/>
    <col min="2075" max="2304" width="9.140625" style="61"/>
    <col min="2305" max="2305" width="11" style="61" bestFit="1" customWidth="1"/>
    <col min="2306" max="2310" width="3.140625" style="61" customWidth="1"/>
    <col min="2311" max="2311" width="5.5703125" style="61" bestFit="1" customWidth="1"/>
    <col min="2312" max="2312" width="8.7109375" style="61" bestFit="1" customWidth="1"/>
    <col min="2313" max="2313" width="7.7109375" style="61" customWidth="1"/>
    <col min="2314" max="2314" width="11.85546875" style="61" bestFit="1" customWidth="1"/>
    <col min="2315" max="2319" width="3.140625" style="61" customWidth="1"/>
    <col min="2320" max="2320" width="5.85546875" style="61" bestFit="1" customWidth="1"/>
    <col min="2321" max="2321" width="8.7109375" style="61" bestFit="1" customWidth="1"/>
    <col min="2322" max="2322" width="7.7109375" style="61" customWidth="1"/>
    <col min="2323" max="2323" width="11" style="61" customWidth="1"/>
    <col min="2324" max="2328" width="3.140625" style="61" customWidth="1"/>
    <col min="2329" max="2329" width="5.5703125" style="61" bestFit="1" customWidth="1"/>
    <col min="2330" max="2330" width="8.7109375" style="61" bestFit="1" customWidth="1"/>
    <col min="2331" max="2560" width="9.140625" style="61"/>
    <col min="2561" max="2561" width="11" style="61" bestFit="1" customWidth="1"/>
    <col min="2562" max="2566" width="3.140625" style="61" customWidth="1"/>
    <col min="2567" max="2567" width="5.5703125" style="61" bestFit="1" customWidth="1"/>
    <col min="2568" max="2568" width="8.7109375" style="61" bestFit="1" customWidth="1"/>
    <col min="2569" max="2569" width="7.7109375" style="61" customWidth="1"/>
    <col min="2570" max="2570" width="11.85546875" style="61" bestFit="1" customWidth="1"/>
    <col min="2571" max="2575" width="3.140625" style="61" customWidth="1"/>
    <col min="2576" max="2576" width="5.85546875" style="61" bestFit="1" customWidth="1"/>
    <col min="2577" max="2577" width="8.7109375" style="61" bestFit="1" customWidth="1"/>
    <col min="2578" max="2578" width="7.7109375" style="61" customWidth="1"/>
    <col min="2579" max="2579" width="11" style="61" customWidth="1"/>
    <col min="2580" max="2584" width="3.140625" style="61" customWidth="1"/>
    <col min="2585" max="2585" width="5.5703125" style="61" bestFit="1" customWidth="1"/>
    <col min="2586" max="2586" width="8.7109375" style="61" bestFit="1" customWidth="1"/>
    <col min="2587" max="2816" width="9.140625" style="61"/>
    <col min="2817" max="2817" width="11" style="61" bestFit="1" customWidth="1"/>
    <col min="2818" max="2822" width="3.140625" style="61" customWidth="1"/>
    <col min="2823" max="2823" width="5.5703125" style="61" bestFit="1" customWidth="1"/>
    <col min="2824" max="2824" width="8.7109375" style="61" bestFit="1" customWidth="1"/>
    <col min="2825" max="2825" width="7.7109375" style="61" customWidth="1"/>
    <col min="2826" max="2826" width="11.85546875" style="61" bestFit="1" customWidth="1"/>
    <col min="2827" max="2831" width="3.140625" style="61" customWidth="1"/>
    <col min="2832" max="2832" width="5.85546875" style="61" bestFit="1" customWidth="1"/>
    <col min="2833" max="2833" width="8.7109375" style="61" bestFit="1" customWidth="1"/>
    <col min="2834" max="2834" width="7.7109375" style="61" customWidth="1"/>
    <col min="2835" max="2835" width="11" style="61" customWidth="1"/>
    <col min="2836" max="2840" width="3.140625" style="61" customWidth="1"/>
    <col min="2841" max="2841" width="5.5703125" style="61" bestFit="1" customWidth="1"/>
    <col min="2842" max="2842" width="8.7109375" style="61" bestFit="1" customWidth="1"/>
    <col min="2843" max="3072" width="9.140625" style="61"/>
    <col min="3073" max="3073" width="11" style="61" bestFit="1" customWidth="1"/>
    <col min="3074" max="3078" width="3.140625" style="61" customWidth="1"/>
    <col min="3079" max="3079" width="5.5703125" style="61" bestFit="1" customWidth="1"/>
    <col min="3080" max="3080" width="8.7109375" style="61" bestFit="1" customWidth="1"/>
    <col min="3081" max="3081" width="7.7109375" style="61" customWidth="1"/>
    <col min="3082" max="3082" width="11.85546875" style="61" bestFit="1" customWidth="1"/>
    <col min="3083" max="3087" width="3.140625" style="61" customWidth="1"/>
    <col min="3088" max="3088" width="5.85546875" style="61" bestFit="1" customWidth="1"/>
    <col min="3089" max="3089" width="8.7109375" style="61" bestFit="1" customWidth="1"/>
    <col min="3090" max="3090" width="7.7109375" style="61" customWidth="1"/>
    <col min="3091" max="3091" width="11" style="61" customWidth="1"/>
    <col min="3092" max="3096" width="3.140625" style="61" customWidth="1"/>
    <col min="3097" max="3097" width="5.5703125" style="61" bestFit="1" customWidth="1"/>
    <col min="3098" max="3098" width="8.7109375" style="61" bestFit="1" customWidth="1"/>
    <col min="3099" max="3328" width="9.140625" style="61"/>
    <col min="3329" max="3329" width="11" style="61" bestFit="1" customWidth="1"/>
    <col min="3330" max="3334" width="3.140625" style="61" customWidth="1"/>
    <col min="3335" max="3335" width="5.5703125" style="61" bestFit="1" customWidth="1"/>
    <col min="3336" max="3336" width="8.7109375" style="61" bestFit="1" customWidth="1"/>
    <col min="3337" max="3337" width="7.7109375" style="61" customWidth="1"/>
    <col min="3338" max="3338" width="11.85546875" style="61" bestFit="1" customWidth="1"/>
    <col min="3339" max="3343" width="3.140625" style="61" customWidth="1"/>
    <col min="3344" max="3344" width="5.85546875" style="61" bestFit="1" customWidth="1"/>
    <col min="3345" max="3345" width="8.7109375" style="61" bestFit="1" customWidth="1"/>
    <col min="3346" max="3346" width="7.7109375" style="61" customWidth="1"/>
    <col min="3347" max="3347" width="11" style="61" customWidth="1"/>
    <col min="3348" max="3352" width="3.140625" style="61" customWidth="1"/>
    <col min="3353" max="3353" width="5.5703125" style="61" bestFit="1" customWidth="1"/>
    <col min="3354" max="3354" width="8.7109375" style="61" bestFit="1" customWidth="1"/>
    <col min="3355" max="3584" width="9.140625" style="61"/>
    <col min="3585" max="3585" width="11" style="61" bestFit="1" customWidth="1"/>
    <col min="3586" max="3590" width="3.140625" style="61" customWidth="1"/>
    <col min="3591" max="3591" width="5.5703125" style="61" bestFit="1" customWidth="1"/>
    <col min="3592" max="3592" width="8.7109375" style="61" bestFit="1" customWidth="1"/>
    <col min="3593" max="3593" width="7.7109375" style="61" customWidth="1"/>
    <col min="3594" max="3594" width="11.85546875" style="61" bestFit="1" customWidth="1"/>
    <col min="3595" max="3599" width="3.140625" style="61" customWidth="1"/>
    <col min="3600" max="3600" width="5.85546875" style="61" bestFit="1" customWidth="1"/>
    <col min="3601" max="3601" width="8.7109375" style="61" bestFit="1" customWidth="1"/>
    <col min="3602" max="3602" width="7.7109375" style="61" customWidth="1"/>
    <col min="3603" max="3603" width="11" style="61" customWidth="1"/>
    <col min="3604" max="3608" width="3.140625" style="61" customWidth="1"/>
    <col min="3609" max="3609" width="5.5703125" style="61" bestFit="1" customWidth="1"/>
    <col min="3610" max="3610" width="8.7109375" style="61" bestFit="1" customWidth="1"/>
    <col min="3611" max="3840" width="9.140625" style="61"/>
    <col min="3841" max="3841" width="11" style="61" bestFit="1" customWidth="1"/>
    <col min="3842" max="3846" width="3.140625" style="61" customWidth="1"/>
    <col min="3847" max="3847" width="5.5703125" style="61" bestFit="1" customWidth="1"/>
    <col min="3848" max="3848" width="8.7109375" style="61" bestFit="1" customWidth="1"/>
    <col min="3849" max="3849" width="7.7109375" style="61" customWidth="1"/>
    <col min="3850" max="3850" width="11.85546875" style="61" bestFit="1" customWidth="1"/>
    <col min="3851" max="3855" width="3.140625" style="61" customWidth="1"/>
    <col min="3856" max="3856" width="5.85546875" style="61" bestFit="1" customWidth="1"/>
    <col min="3857" max="3857" width="8.7109375" style="61" bestFit="1" customWidth="1"/>
    <col min="3858" max="3858" width="7.7109375" style="61" customWidth="1"/>
    <col min="3859" max="3859" width="11" style="61" customWidth="1"/>
    <col min="3860" max="3864" width="3.140625" style="61" customWidth="1"/>
    <col min="3865" max="3865" width="5.5703125" style="61" bestFit="1" customWidth="1"/>
    <col min="3866" max="3866" width="8.7109375" style="61" bestFit="1" customWidth="1"/>
    <col min="3867" max="4096" width="9.140625" style="61"/>
    <col min="4097" max="4097" width="11" style="61" bestFit="1" customWidth="1"/>
    <col min="4098" max="4102" width="3.140625" style="61" customWidth="1"/>
    <col min="4103" max="4103" width="5.5703125" style="61" bestFit="1" customWidth="1"/>
    <col min="4104" max="4104" width="8.7109375" style="61" bestFit="1" customWidth="1"/>
    <col min="4105" max="4105" width="7.7109375" style="61" customWidth="1"/>
    <col min="4106" max="4106" width="11.85546875" style="61" bestFit="1" customWidth="1"/>
    <col min="4107" max="4111" width="3.140625" style="61" customWidth="1"/>
    <col min="4112" max="4112" width="5.85546875" style="61" bestFit="1" customWidth="1"/>
    <col min="4113" max="4113" width="8.7109375" style="61" bestFit="1" customWidth="1"/>
    <col min="4114" max="4114" width="7.7109375" style="61" customWidth="1"/>
    <col min="4115" max="4115" width="11" style="61" customWidth="1"/>
    <col min="4116" max="4120" width="3.140625" style="61" customWidth="1"/>
    <col min="4121" max="4121" width="5.5703125" style="61" bestFit="1" customWidth="1"/>
    <col min="4122" max="4122" width="8.7109375" style="61" bestFit="1" customWidth="1"/>
    <col min="4123" max="4352" width="9.140625" style="61"/>
    <col min="4353" max="4353" width="11" style="61" bestFit="1" customWidth="1"/>
    <col min="4354" max="4358" width="3.140625" style="61" customWidth="1"/>
    <col min="4359" max="4359" width="5.5703125" style="61" bestFit="1" customWidth="1"/>
    <col min="4360" max="4360" width="8.7109375" style="61" bestFit="1" customWidth="1"/>
    <col min="4361" max="4361" width="7.7109375" style="61" customWidth="1"/>
    <col min="4362" max="4362" width="11.85546875" style="61" bestFit="1" customWidth="1"/>
    <col min="4363" max="4367" width="3.140625" style="61" customWidth="1"/>
    <col min="4368" max="4368" width="5.85546875" style="61" bestFit="1" customWidth="1"/>
    <col min="4369" max="4369" width="8.7109375" style="61" bestFit="1" customWidth="1"/>
    <col min="4370" max="4370" width="7.7109375" style="61" customWidth="1"/>
    <col min="4371" max="4371" width="11" style="61" customWidth="1"/>
    <col min="4372" max="4376" width="3.140625" style="61" customWidth="1"/>
    <col min="4377" max="4377" width="5.5703125" style="61" bestFit="1" customWidth="1"/>
    <col min="4378" max="4378" width="8.7109375" style="61" bestFit="1" customWidth="1"/>
    <col min="4379" max="4608" width="9.140625" style="61"/>
    <col min="4609" max="4609" width="11" style="61" bestFit="1" customWidth="1"/>
    <col min="4610" max="4614" width="3.140625" style="61" customWidth="1"/>
    <col min="4615" max="4615" width="5.5703125" style="61" bestFit="1" customWidth="1"/>
    <col min="4616" max="4616" width="8.7109375" style="61" bestFit="1" customWidth="1"/>
    <col min="4617" max="4617" width="7.7109375" style="61" customWidth="1"/>
    <col min="4618" max="4618" width="11.85546875" style="61" bestFit="1" customWidth="1"/>
    <col min="4619" max="4623" width="3.140625" style="61" customWidth="1"/>
    <col min="4624" max="4624" width="5.85546875" style="61" bestFit="1" customWidth="1"/>
    <col min="4625" max="4625" width="8.7109375" style="61" bestFit="1" customWidth="1"/>
    <col min="4626" max="4626" width="7.7109375" style="61" customWidth="1"/>
    <col min="4627" max="4627" width="11" style="61" customWidth="1"/>
    <col min="4628" max="4632" width="3.140625" style="61" customWidth="1"/>
    <col min="4633" max="4633" width="5.5703125" style="61" bestFit="1" customWidth="1"/>
    <col min="4634" max="4634" width="8.7109375" style="61" bestFit="1" customWidth="1"/>
    <col min="4635" max="4864" width="9.140625" style="61"/>
    <col min="4865" max="4865" width="11" style="61" bestFit="1" customWidth="1"/>
    <col min="4866" max="4870" width="3.140625" style="61" customWidth="1"/>
    <col min="4871" max="4871" width="5.5703125" style="61" bestFit="1" customWidth="1"/>
    <col min="4872" max="4872" width="8.7109375" style="61" bestFit="1" customWidth="1"/>
    <col min="4873" max="4873" width="7.7109375" style="61" customWidth="1"/>
    <col min="4874" max="4874" width="11.85546875" style="61" bestFit="1" customWidth="1"/>
    <col min="4875" max="4879" width="3.140625" style="61" customWidth="1"/>
    <col min="4880" max="4880" width="5.85546875" style="61" bestFit="1" customWidth="1"/>
    <col min="4881" max="4881" width="8.7109375" style="61" bestFit="1" customWidth="1"/>
    <col min="4882" max="4882" width="7.7109375" style="61" customWidth="1"/>
    <col min="4883" max="4883" width="11" style="61" customWidth="1"/>
    <col min="4884" max="4888" width="3.140625" style="61" customWidth="1"/>
    <col min="4889" max="4889" width="5.5703125" style="61" bestFit="1" customWidth="1"/>
    <col min="4890" max="4890" width="8.7109375" style="61" bestFit="1" customWidth="1"/>
    <col min="4891" max="5120" width="9.140625" style="61"/>
    <col min="5121" max="5121" width="11" style="61" bestFit="1" customWidth="1"/>
    <col min="5122" max="5126" width="3.140625" style="61" customWidth="1"/>
    <col min="5127" max="5127" width="5.5703125" style="61" bestFit="1" customWidth="1"/>
    <col min="5128" max="5128" width="8.7109375" style="61" bestFit="1" customWidth="1"/>
    <col min="5129" max="5129" width="7.7109375" style="61" customWidth="1"/>
    <col min="5130" max="5130" width="11.85546875" style="61" bestFit="1" customWidth="1"/>
    <col min="5131" max="5135" width="3.140625" style="61" customWidth="1"/>
    <col min="5136" max="5136" width="5.85546875" style="61" bestFit="1" customWidth="1"/>
    <col min="5137" max="5137" width="8.7109375" style="61" bestFit="1" customWidth="1"/>
    <col min="5138" max="5138" width="7.7109375" style="61" customWidth="1"/>
    <col min="5139" max="5139" width="11" style="61" customWidth="1"/>
    <col min="5140" max="5144" width="3.140625" style="61" customWidth="1"/>
    <col min="5145" max="5145" width="5.5703125" style="61" bestFit="1" customWidth="1"/>
    <col min="5146" max="5146" width="8.7109375" style="61" bestFit="1" customWidth="1"/>
    <col min="5147" max="5376" width="9.140625" style="61"/>
    <col min="5377" max="5377" width="11" style="61" bestFit="1" customWidth="1"/>
    <col min="5378" max="5382" width="3.140625" style="61" customWidth="1"/>
    <col min="5383" max="5383" width="5.5703125" style="61" bestFit="1" customWidth="1"/>
    <col min="5384" max="5384" width="8.7109375" style="61" bestFit="1" customWidth="1"/>
    <col min="5385" max="5385" width="7.7109375" style="61" customWidth="1"/>
    <col min="5386" max="5386" width="11.85546875" style="61" bestFit="1" customWidth="1"/>
    <col min="5387" max="5391" width="3.140625" style="61" customWidth="1"/>
    <col min="5392" max="5392" width="5.85546875" style="61" bestFit="1" customWidth="1"/>
    <col min="5393" max="5393" width="8.7109375" style="61" bestFit="1" customWidth="1"/>
    <col min="5394" max="5394" width="7.7109375" style="61" customWidth="1"/>
    <col min="5395" max="5395" width="11" style="61" customWidth="1"/>
    <col min="5396" max="5400" width="3.140625" style="61" customWidth="1"/>
    <col min="5401" max="5401" width="5.5703125" style="61" bestFit="1" customWidth="1"/>
    <col min="5402" max="5402" width="8.7109375" style="61" bestFit="1" customWidth="1"/>
    <col min="5403" max="5632" width="9.140625" style="61"/>
    <col min="5633" max="5633" width="11" style="61" bestFit="1" customWidth="1"/>
    <col min="5634" max="5638" width="3.140625" style="61" customWidth="1"/>
    <col min="5639" max="5639" width="5.5703125" style="61" bestFit="1" customWidth="1"/>
    <col min="5640" max="5640" width="8.7109375" style="61" bestFit="1" customWidth="1"/>
    <col min="5641" max="5641" width="7.7109375" style="61" customWidth="1"/>
    <col min="5642" max="5642" width="11.85546875" style="61" bestFit="1" customWidth="1"/>
    <col min="5643" max="5647" width="3.140625" style="61" customWidth="1"/>
    <col min="5648" max="5648" width="5.85546875" style="61" bestFit="1" customWidth="1"/>
    <col min="5649" max="5649" width="8.7109375" style="61" bestFit="1" customWidth="1"/>
    <col min="5650" max="5650" width="7.7109375" style="61" customWidth="1"/>
    <col min="5651" max="5651" width="11" style="61" customWidth="1"/>
    <col min="5652" max="5656" width="3.140625" style="61" customWidth="1"/>
    <col min="5657" max="5657" width="5.5703125" style="61" bestFit="1" customWidth="1"/>
    <col min="5658" max="5658" width="8.7109375" style="61" bestFit="1" customWidth="1"/>
    <col min="5659" max="5888" width="9.140625" style="61"/>
    <col min="5889" max="5889" width="11" style="61" bestFit="1" customWidth="1"/>
    <col min="5890" max="5894" width="3.140625" style="61" customWidth="1"/>
    <col min="5895" max="5895" width="5.5703125" style="61" bestFit="1" customWidth="1"/>
    <col min="5896" max="5896" width="8.7109375" style="61" bestFit="1" customWidth="1"/>
    <col min="5897" max="5897" width="7.7109375" style="61" customWidth="1"/>
    <col min="5898" max="5898" width="11.85546875" style="61" bestFit="1" customWidth="1"/>
    <col min="5899" max="5903" width="3.140625" style="61" customWidth="1"/>
    <col min="5904" max="5904" width="5.85546875" style="61" bestFit="1" customWidth="1"/>
    <col min="5905" max="5905" width="8.7109375" style="61" bestFit="1" customWidth="1"/>
    <col min="5906" max="5906" width="7.7109375" style="61" customWidth="1"/>
    <col min="5907" max="5907" width="11" style="61" customWidth="1"/>
    <col min="5908" max="5912" width="3.140625" style="61" customWidth="1"/>
    <col min="5913" max="5913" width="5.5703125" style="61" bestFit="1" customWidth="1"/>
    <col min="5914" max="5914" width="8.7109375" style="61" bestFit="1" customWidth="1"/>
    <col min="5915" max="6144" width="9.140625" style="61"/>
    <col min="6145" max="6145" width="11" style="61" bestFit="1" customWidth="1"/>
    <col min="6146" max="6150" width="3.140625" style="61" customWidth="1"/>
    <col min="6151" max="6151" width="5.5703125" style="61" bestFit="1" customWidth="1"/>
    <col min="6152" max="6152" width="8.7109375" style="61" bestFit="1" customWidth="1"/>
    <col min="6153" max="6153" width="7.7109375" style="61" customWidth="1"/>
    <col min="6154" max="6154" width="11.85546875" style="61" bestFit="1" customWidth="1"/>
    <col min="6155" max="6159" width="3.140625" style="61" customWidth="1"/>
    <col min="6160" max="6160" width="5.85546875" style="61" bestFit="1" customWidth="1"/>
    <col min="6161" max="6161" width="8.7109375" style="61" bestFit="1" customWidth="1"/>
    <col min="6162" max="6162" width="7.7109375" style="61" customWidth="1"/>
    <col min="6163" max="6163" width="11" style="61" customWidth="1"/>
    <col min="6164" max="6168" width="3.140625" style="61" customWidth="1"/>
    <col min="6169" max="6169" width="5.5703125" style="61" bestFit="1" customWidth="1"/>
    <col min="6170" max="6170" width="8.7109375" style="61" bestFit="1" customWidth="1"/>
    <col min="6171" max="6400" width="9.140625" style="61"/>
    <col min="6401" max="6401" width="11" style="61" bestFit="1" customWidth="1"/>
    <col min="6402" max="6406" width="3.140625" style="61" customWidth="1"/>
    <col min="6407" max="6407" width="5.5703125" style="61" bestFit="1" customWidth="1"/>
    <col min="6408" max="6408" width="8.7109375" style="61" bestFit="1" customWidth="1"/>
    <col min="6409" max="6409" width="7.7109375" style="61" customWidth="1"/>
    <col min="6410" max="6410" width="11.85546875" style="61" bestFit="1" customWidth="1"/>
    <col min="6411" max="6415" width="3.140625" style="61" customWidth="1"/>
    <col min="6416" max="6416" width="5.85546875" style="61" bestFit="1" customWidth="1"/>
    <col min="6417" max="6417" width="8.7109375" style="61" bestFit="1" customWidth="1"/>
    <col min="6418" max="6418" width="7.7109375" style="61" customWidth="1"/>
    <col min="6419" max="6419" width="11" style="61" customWidth="1"/>
    <col min="6420" max="6424" width="3.140625" style="61" customWidth="1"/>
    <col min="6425" max="6425" width="5.5703125" style="61" bestFit="1" customWidth="1"/>
    <col min="6426" max="6426" width="8.7109375" style="61" bestFit="1" customWidth="1"/>
    <col min="6427" max="6656" width="9.140625" style="61"/>
    <col min="6657" max="6657" width="11" style="61" bestFit="1" customWidth="1"/>
    <col min="6658" max="6662" width="3.140625" style="61" customWidth="1"/>
    <col min="6663" max="6663" width="5.5703125" style="61" bestFit="1" customWidth="1"/>
    <col min="6664" max="6664" width="8.7109375" style="61" bestFit="1" customWidth="1"/>
    <col min="6665" max="6665" width="7.7109375" style="61" customWidth="1"/>
    <col min="6666" max="6666" width="11.85546875" style="61" bestFit="1" customWidth="1"/>
    <col min="6667" max="6671" width="3.140625" style="61" customWidth="1"/>
    <col min="6672" max="6672" width="5.85546875" style="61" bestFit="1" customWidth="1"/>
    <col min="6673" max="6673" width="8.7109375" style="61" bestFit="1" customWidth="1"/>
    <col min="6674" max="6674" width="7.7109375" style="61" customWidth="1"/>
    <col min="6675" max="6675" width="11" style="61" customWidth="1"/>
    <col min="6676" max="6680" width="3.140625" style="61" customWidth="1"/>
    <col min="6681" max="6681" width="5.5703125" style="61" bestFit="1" customWidth="1"/>
    <col min="6682" max="6682" width="8.7109375" style="61" bestFit="1" customWidth="1"/>
    <col min="6683" max="6912" width="9.140625" style="61"/>
    <col min="6913" max="6913" width="11" style="61" bestFit="1" customWidth="1"/>
    <col min="6914" max="6918" width="3.140625" style="61" customWidth="1"/>
    <col min="6919" max="6919" width="5.5703125" style="61" bestFit="1" customWidth="1"/>
    <col min="6920" max="6920" width="8.7109375" style="61" bestFit="1" customWidth="1"/>
    <col min="6921" max="6921" width="7.7109375" style="61" customWidth="1"/>
    <col min="6922" max="6922" width="11.85546875" style="61" bestFit="1" customWidth="1"/>
    <col min="6923" max="6927" width="3.140625" style="61" customWidth="1"/>
    <col min="6928" max="6928" width="5.85546875" style="61" bestFit="1" customWidth="1"/>
    <col min="6929" max="6929" width="8.7109375" style="61" bestFit="1" customWidth="1"/>
    <col min="6930" max="6930" width="7.7109375" style="61" customWidth="1"/>
    <col min="6931" max="6931" width="11" style="61" customWidth="1"/>
    <col min="6932" max="6936" width="3.140625" style="61" customWidth="1"/>
    <col min="6937" max="6937" width="5.5703125" style="61" bestFit="1" customWidth="1"/>
    <col min="6938" max="6938" width="8.7109375" style="61" bestFit="1" customWidth="1"/>
    <col min="6939" max="7168" width="9.140625" style="61"/>
    <col min="7169" max="7169" width="11" style="61" bestFit="1" customWidth="1"/>
    <col min="7170" max="7174" width="3.140625" style="61" customWidth="1"/>
    <col min="7175" max="7175" width="5.5703125" style="61" bestFit="1" customWidth="1"/>
    <col min="7176" max="7176" width="8.7109375" style="61" bestFit="1" customWidth="1"/>
    <col min="7177" max="7177" width="7.7109375" style="61" customWidth="1"/>
    <col min="7178" max="7178" width="11.85546875" style="61" bestFit="1" customWidth="1"/>
    <col min="7179" max="7183" width="3.140625" style="61" customWidth="1"/>
    <col min="7184" max="7184" width="5.85546875" style="61" bestFit="1" customWidth="1"/>
    <col min="7185" max="7185" width="8.7109375" style="61" bestFit="1" customWidth="1"/>
    <col min="7186" max="7186" width="7.7109375" style="61" customWidth="1"/>
    <col min="7187" max="7187" width="11" style="61" customWidth="1"/>
    <col min="7188" max="7192" width="3.140625" style="61" customWidth="1"/>
    <col min="7193" max="7193" width="5.5703125" style="61" bestFit="1" customWidth="1"/>
    <col min="7194" max="7194" width="8.7109375" style="61" bestFit="1" customWidth="1"/>
    <col min="7195" max="7424" width="9.140625" style="61"/>
    <col min="7425" max="7425" width="11" style="61" bestFit="1" customWidth="1"/>
    <col min="7426" max="7430" width="3.140625" style="61" customWidth="1"/>
    <col min="7431" max="7431" width="5.5703125" style="61" bestFit="1" customWidth="1"/>
    <col min="7432" max="7432" width="8.7109375" style="61" bestFit="1" customWidth="1"/>
    <col min="7433" max="7433" width="7.7109375" style="61" customWidth="1"/>
    <col min="7434" max="7434" width="11.85546875" style="61" bestFit="1" customWidth="1"/>
    <col min="7435" max="7439" width="3.140625" style="61" customWidth="1"/>
    <col min="7440" max="7440" width="5.85546875" style="61" bestFit="1" customWidth="1"/>
    <col min="7441" max="7441" width="8.7109375" style="61" bestFit="1" customWidth="1"/>
    <col min="7442" max="7442" width="7.7109375" style="61" customWidth="1"/>
    <col min="7443" max="7443" width="11" style="61" customWidth="1"/>
    <col min="7444" max="7448" width="3.140625" style="61" customWidth="1"/>
    <col min="7449" max="7449" width="5.5703125" style="61" bestFit="1" customWidth="1"/>
    <col min="7450" max="7450" width="8.7109375" style="61" bestFit="1" customWidth="1"/>
    <col min="7451" max="7680" width="9.140625" style="61"/>
    <col min="7681" max="7681" width="11" style="61" bestFit="1" customWidth="1"/>
    <col min="7682" max="7686" width="3.140625" style="61" customWidth="1"/>
    <col min="7687" max="7687" width="5.5703125" style="61" bestFit="1" customWidth="1"/>
    <col min="7688" max="7688" width="8.7109375" style="61" bestFit="1" customWidth="1"/>
    <col min="7689" max="7689" width="7.7109375" style="61" customWidth="1"/>
    <col min="7690" max="7690" width="11.85546875" style="61" bestFit="1" customWidth="1"/>
    <col min="7691" max="7695" width="3.140625" style="61" customWidth="1"/>
    <col min="7696" max="7696" width="5.85546875" style="61" bestFit="1" customWidth="1"/>
    <col min="7697" max="7697" width="8.7109375" style="61" bestFit="1" customWidth="1"/>
    <col min="7698" max="7698" width="7.7109375" style="61" customWidth="1"/>
    <col min="7699" max="7699" width="11" style="61" customWidth="1"/>
    <col min="7700" max="7704" width="3.140625" style="61" customWidth="1"/>
    <col min="7705" max="7705" width="5.5703125" style="61" bestFit="1" customWidth="1"/>
    <col min="7706" max="7706" width="8.7109375" style="61" bestFit="1" customWidth="1"/>
    <col min="7707" max="7936" width="9.140625" style="61"/>
    <col min="7937" max="7937" width="11" style="61" bestFit="1" customWidth="1"/>
    <col min="7938" max="7942" width="3.140625" style="61" customWidth="1"/>
    <col min="7943" max="7943" width="5.5703125" style="61" bestFit="1" customWidth="1"/>
    <col min="7944" max="7944" width="8.7109375" style="61" bestFit="1" customWidth="1"/>
    <col min="7945" max="7945" width="7.7109375" style="61" customWidth="1"/>
    <col min="7946" max="7946" width="11.85546875" style="61" bestFit="1" customWidth="1"/>
    <col min="7947" max="7951" width="3.140625" style="61" customWidth="1"/>
    <col min="7952" max="7952" width="5.85546875" style="61" bestFit="1" customWidth="1"/>
    <col min="7953" max="7953" width="8.7109375" style="61" bestFit="1" customWidth="1"/>
    <col min="7954" max="7954" width="7.7109375" style="61" customWidth="1"/>
    <col min="7955" max="7955" width="11" style="61" customWidth="1"/>
    <col min="7956" max="7960" width="3.140625" style="61" customWidth="1"/>
    <col min="7961" max="7961" width="5.5703125" style="61" bestFit="1" customWidth="1"/>
    <col min="7962" max="7962" width="8.7109375" style="61" bestFit="1" customWidth="1"/>
    <col min="7963" max="8192" width="9.140625" style="61"/>
    <col min="8193" max="8193" width="11" style="61" bestFit="1" customWidth="1"/>
    <col min="8194" max="8198" width="3.140625" style="61" customWidth="1"/>
    <col min="8199" max="8199" width="5.5703125" style="61" bestFit="1" customWidth="1"/>
    <col min="8200" max="8200" width="8.7109375" style="61" bestFit="1" customWidth="1"/>
    <col min="8201" max="8201" width="7.7109375" style="61" customWidth="1"/>
    <col min="8202" max="8202" width="11.85546875" style="61" bestFit="1" customWidth="1"/>
    <col min="8203" max="8207" width="3.140625" style="61" customWidth="1"/>
    <col min="8208" max="8208" width="5.85546875" style="61" bestFit="1" customWidth="1"/>
    <col min="8209" max="8209" width="8.7109375" style="61" bestFit="1" customWidth="1"/>
    <col min="8210" max="8210" width="7.7109375" style="61" customWidth="1"/>
    <col min="8211" max="8211" width="11" style="61" customWidth="1"/>
    <col min="8212" max="8216" width="3.140625" style="61" customWidth="1"/>
    <col min="8217" max="8217" width="5.5703125" style="61" bestFit="1" customWidth="1"/>
    <col min="8218" max="8218" width="8.7109375" style="61" bestFit="1" customWidth="1"/>
    <col min="8219" max="8448" width="9.140625" style="61"/>
    <col min="8449" max="8449" width="11" style="61" bestFit="1" customWidth="1"/>
    <col min="8450" max="8454" width="3.140625" style="61" customWidth="1"/>
    <col min="8455" max="8455" width="5.5703125" style="61" bestFit="1" customWidth="1"/>
    <col min="8456" max="8456" width="8.7109375" style="61" bestFit="1" customWidth="1"/>
    <col min="8457" max="8457" width="7.7109375" style="61" customWidth="1"/>
    <col min="8458" max="8458" width="11.85546875" style="61" bestFit="1" customWidth="1"/>
    <col min="8459" max="8463" width="3.140625" style="61" customWidth="1"/>
    <col min="8464" max="8464" width="5.85546875" style="61" bestFit="1" customWidth="1"/>
    <col min="8465" max="8465" width="8.7109375" style="61" bestFit="1" customWidth="1"/>
    <col min="8466" max="8466" width="7.7109375" style="61" customWidth="1"/>
    <col min="8467" max="8467" width="11" style="61" customWidth="1"/>
    <col min="8468" max="8472" width="3.140625" style="61" customWidth="1"/>
    <col min="8473" max="8473" width="5.5703125" style="61" bestFit="1" customWidth="1"/>
    <col min="8474" max="8474" width="8.7109375" style="61" bestFit="1" customWidth="1"/>
    <col min="8475" max="8704" width="9.140625" style="61"/>
    <col min="8705" max="8705" width="11" style="61" bestFit="1" customWidth="1"/>
    <col min="8706" max="8710" width="3.140625" style="61" customWidth="1"/>
    <col min="8711" max="8711" width="5.5703125" style="61" bestFit="1" customWidth="1"/>
    <col min="8712" max="8712" width="8.7109375" style="61" bestFit="1" customWidth="1"/>
    <col min="8713" max="8713" width="7.7109375" style="61" customWidth="1"/>
    <col min="8714" max="8714" width="11.85546875" style="61" bestFit="1" customWidth="1"/>
    <col min="8715" max="8719" width="3.140625" style="61" customWidth="1"/>
    <col min="8720" max="8720" width="5.85546875" style="61" bestFit="1" customWidth="1"/>
    <col min="8721" max="8721" width="8.7109375" style="61" bestFit="1" customWidth="1"/>
    <col min="8722" max="8722" width="7.7109375" style="61" customWidth="1"/>
    <col min="8723" max="8723" width="11" style="61" customWidth="1"/>
    <col min="8724" max="8728" width="3.140625" style="61" customWidth="1"/>
    <col min="8729" max="8729" width="5.5703125" style="61" bestFit="1" customWidth="1"/>
    <col min="8730" max="8730" width="8.7109375" style="61" bestFit="1" customWidth="1"/>
    <col min="8731" max="8960" width="9.140625" style="61"/>
    <col min="8961" max="8961" width="11" style="61" bestFit="1" customWidth="1"/>
    <col min="8962" max="8966" width="3.140625" style="61" customWidth="1"/>
    <col min="8967" max="8967" width="5.5703125" style="61" bestFit="1" customWidth="1"/>
    <col min="8968" max="8968" width="8.7109375" style="61" bestFit="1" customWidth="1"/>
    <col min="8969" max="8969" width="7.7109375" style="61" customWidth="1"/>
    <col min="8970" max="8970" width="11.85546875" style="61" bestFit="1" customWidth="1"/>
    <col min="8971" max="8975" width="3.140625" style="61" customWidth="1"/>
    <col min="8976" max="8976" width="5.85546875" style="61" bestFit="1" customWidth="1"/>
    <col min="8977" max="8977" width="8.7109375" style="61" bestFit="1" customWidth="1"/>
    <col min="8978" max="8978" width="7.7109375" style="61" customWidth="1"/>
    <col min="8979" max="8979" width="11" style="61" customWidth="1"/>
    <col min="8980" max="8984" width="3.140625" style="61" customWidth="1"/>
    <col min="8985" max="8985" width="5.5703125" style="61" bestFit="1" customWidth="1"/>
    <col min="8986" max="8986" width="8.7109375" style="61" bestFit="1" customWidth="1"/>
    <col min="8987" max="9216" width="9.140625" style="61"/>
    <col min="9217" max="9217" width="11" style="61" bestFit="1" customWidth="1"/>
    <col min="9218" max="9222" width="3.140625" style="61" customWidth="1"/>
    <col min="9223" max="9223" width="5.5703125" style="61" bestFit="1" customWidth="1"/>
    <col min="9224" max="9224" width="8.7109375" style="61" bestFit="1" customWidth="1"/>
    <col min="9225" max="9225" width="7.7109375" style="61" customWidth="1"/>
    <col min="9226" max="9226" width="11.85546875" style="61" bestFit="1" customWidth="1"/>
    <col min="9227" max="9231" width="3.140625" style="61" customWidth="1"/>
    <col min="9232" max="9232" width="5.85546875" style="61" bestFit="1" customWidth="1"/>
    <col min="9233" max="9233" width="8.7109375" style="61" bestFit="1" customWidth="1"/>
    <col min="9234" max="9234" width="7.7109375" style="61" customWidth="1"/>
    <col min="9235" max="9235" width="11" style="61" customWidth="1"/>
    <col min="9236" max="9240" width="3.140625" style="61" customWidth="1"/>
    <col min="9241" max="9241" width="5.5703125" style="61" bestFit="1" customWidth="1"/>
    <col min="9242" max="9242" width="8.7109375" style="61" bestFit="1" customWidth="1"/>
    <col min="9243" max="9472" width="9.140625" style="61"/>
    <col min="9473" max="9473" width="11" style="61" bestFit="1" customWidth="1"/>
    <col min="9474" max="9478" width="3.140625" style="61" customWidth="1"/>
    <col min="9479" max="9479" width="5.5703125" style="61" bestFit="1" customWidth="1"/>
    <col min="9480" max="9480" width="8.7109375" style="61" bestFit="1" customWidth="1"/>
    <col min="9481" max="9481" width="7.7109375" style="61" customWidth="1"/>
    <col min="9482" max="9482" width="11.85546875" style="61" bestFit="1" customWidth="1"/>
    <col min="9483" max="9487" width="3.140625" style="61" customWidth="1"/>
    <col min="9488" max="9488" width="5.85546875" style="61" bestFit="1" customWidth="1"/>
    <col min="9489" max="9489" width="8.7109375" style="61" bestFit="1" customWidth="1"/>
    <col min="9490" max="9490" width="7.7109375" style="61" customWidth="1"/>
    <col min="9491" max="9491" width="11" style="61" customWidth="1"/>
    <col min="9492" max="9496" width="3.140625" style="61" customWidth="1"/>
    <col min="9497" max="9497" width="5.5703125" style="61" bestFit="1" customWidth="1"/>
    <col min="9498" max="9498" width="8.7109375" style="61" bestFit="1" customWidth="1"/>
    <col min="9499" max="9728" width="9.140625" style="61"/>
    <col min="9729" max="9729" width="11" style="61" bestFit="1" customWidth="1"/>
    <col min="9730" max="9734" width="3.140625" style="61" customWidth="1"/>
    <col min="9735" max="9735" width="5.5703125" style="61" bestFit="1" customWidth="1"/>
    <col min="9736" max="9736" width="8.7109375" style="61" bestFit="1" customWidth="1"/>
    <col min="9737" max="9737" width="7.7109375" style="61" customWidth="1"/>
    <col min="9738" max="9738" width="11.85546875" style="61" bestFit="1" customWidth="1"/>
    <col min="9739" max="9743" width="3.140625" style="61" customWidth="1"/>
    <col min="9744" max="9744" width="5.85546875" style="61" bestFit="1" customWidth="1"/>
    <col min="9745" max="9745" width="8.7109375" style="61" bestFit="1" customWidth="1"/>
    <col min="9746" max="9746" width="7.7109375" style="61" customWidth="1"/>
    <col min="9747" max="9747" width="11" style="61" customWidth="1"/>
    <col min="9748" max="9752" width="3.140625" style="61" customWidth="1"/>
    <col min="9753" max="9753" width="5.5703125" style="61" bestFit="1" customWidth="1"/>
    <col min="9754" max="9754" width="8.7109375" style="61" bestFit="1" customWidth="1"/>
    <col min="9755" max="9984" width="9.140625" style="61"/>
    <col min="9985" max="9985" width="11" style="61" bestFit="1" customWidth="1"/>
    <col min="9986" max="9990" width="3.140625" style="61" customWidth="1"/>
    <col min="9991" max="9991" width="5.5703125" style="61" bestFit="1" customWidth="1"/>
    <col min="9992" max="9992" width="8.7109375" style="61" bestFit="1" customWidth="1"/>
    <col min="9993" max="9993" width="7.7109375" style="61" customWidth="1"/>
    <col min="9994" max="9994" width="11.85546875" style="61" bestFit="1" customWidth="1"/>
    <col min="9995" max="9999" width="3.140625" style="61" customWidth="1"/>
    <col min="10000" max="10000" width="5.85546875" style="61" bestFit="1" customWidth="1"/>
    <col min="10001" max="10001" width="8.7109375" style="61" bestFit="1" customWidth="1"/>
    <col min="10002" max="10002" width="7.7109375" style="61" customWidth="1"/>
    <col min="10003" max="10003" width="11" style="61" customWidth="1"/>
    <col min="10004" max="10008" width="3.140625" style="61" customWidth="1"/>
    <col min="10009" max="10009" width="5.5703125" style="61" bestFit="1" customWidth="1"/>
    <col min="10010" max="10010" width="8.7109375" style="61" bestFit="1" customWidth="1"/>
    <col min="10011" max="10240" width="9.140625" style="61"/>
    <col min="10241" max="10241" width="11" style="61" bestFit="1" customWidth="1"/>
    <col min="10242" max="10246" width="3.140625" style="61" customWidth="1"/>
    <col min="10247" max="10247" width="5.5703125" style="61" bestFit="1" customWidth="1"/>
    <col min="10248" max="10248" width="8.7109375" style="61" bestFit="1" customWidth="1"/>
    <col min="10249" max="10249" width="7.7109375" style="61" customWidth="1"/>
    <col min="10250" max="10250" width="11.85546875" style="61" bestFit="1" customWidth="1"/>
    <col min="10251" max="10255" width="3.140625" style="61" customWidth="1"/>
    <col min="10256" max="10256" width="5.85546875" style="61" bestFit="1" customWidth="1"/>
    <col min="10257" max="10257" width="8.7109375" style="61" bestFit="1" customWidth="1"/>
    <col min="10258" max="10258" width="7.7109375" style="61" customWidth="1"/>
    <col min="10259" max="10259" width="11" style="61" customWidth="1"/>
    <col min="10260" max="10264" width="3.140625" style="61" customWidth="1"/>
    <col min="10265" max="10265" width="5.5703125" style="61" bestFit="1" customWidth="1"/>
    <col min="10266" max="10266" width="8.7109375" style="61" bestFit="1" customWidth="1"/>
    <col min="10267" max="10496" width="9.140625" style="61"/>
    <col min="10497" max="10497" width="11" style="61" bestFit="1" customWidth="1"/>
    <col min="10498" max="10502" width="3.140625" style="61" customWidth="1"/>
    <col min="10503" max="10503" width="5.5703125" style="61" bestFit="1" customWidth="1"/>
    <col min="10504" max="10504" width="8.7109375" style="61" bestFit="1" customWidth="1"/>
    <col min="10505" max="10505" width="7.7109375" style="61" customWidth="1"/>
    <col min="10506" max="10506" width="11.85546875" style="61" bestFit="1" customWidth="1"/>
    <col min="10507" max="10511" width="3.140625" style="61" customWidth="1"/>
    <col min="10512" max="10512" width="5.85546875" style="61" bestFit="1" customWidth="1"/>
    <col min="10513" max="10513" width="8.7109375" style="61" bestFit="1" customWidth="1"/>
    <col min="10514" max="10514" width="7.7109375" style="61" customWidth="1"/>
    <col min="10515" max="10515" width="11" style="61" customWidth="1"/>
    <col min="10516" max="10520" width="3.140625" style="61" customWidth="1"/>
    <col min="10521" max="10521" width="5.5703125" style="61" bestFit="1" customWidth="1"/>
    <col min="10522" max="10522" width="8.7109375" style="61" bestFit="1" customWidth="1"/>
    <col min="10523" max="10752" width="9.140625" style="61"/>
    <col min="10753" max="10753" width="11" style="61" bestFit="1" customWidth="1"/>
    <col min="10754" max="10758" width="3.140625" style="61" customWidth="1"/>
    <col min="10759" max="10759" width="5.5703125" style="61" bestFit="1" customWidth="1"/>
    <col min="10760" max="10760" width="8.7109375" style="61" bestFit="1" customWidth="1"/>
    <col min="10761" max="10761" width="7.7109375" style="61" customWidth="1"/>
    <col min="10762" max="10762" width="11.85546875" style="61" bestFit="1" customWidth="1"/>
    <col min="10763" max="10767" width="3.140625" style="61" customWidth="1"/>
    <col min="10768" max="10768" width="5.85546875" style="61" bestFit="1" customWidth="1"/>
    <col min="10769" max="10769" width="8.7109375" style="61" bestFit="1" customWidth="1"/>
    <col min="10770" max="10770" width="7.7109375" style="61" customWidth="1"/>
    <col min="10771" max="10771" width="11" style="61" customWidth="1"/>
    <col min="10772" max="10776" width="3.140625" style="61" customWidth="1"/>
    <col min="10777" max="10777" width="5.5703125" style="61" bestFit="1" customWidth="1"/>
    <col min="10778" max="10778" width="8.7109375" style="61" bestFit="1" customWidth="1"/>
    <col min="10779" max="11008" width="9.140625" style="61"/>
    <col min="11009" max="11009" width="11" style="61" bestFit="1" customWidth="1"/>
    <col min="11010" max="11014" width="3.140625" style="61" customWidth="1"/>
    <col min="11015" max="11015" width="5.5703125" style="61" bestFit="1" customWidth="1"/>
    <col min="11016" max="11016" width="8.7109375" style="61" bestFit="1" customWidth="1"/>
    <col min="11017" max="11017" width="7.7109375" style="61" customWidth="1"/>
    <col min="11018" max="11018" width="11.85546875" style="61" bestFit="1" customWidth="1"/>
    <col min="11019" max="11023" width="3.140625" style="61" customWidth="1"/>
    <col min="11024" max="11024" width="5.85546875" style="61" bestFit="1" customWidth="1"/>
    <col min="11025" max="11025" width="8.7109375" style="61" bestFit="1" customWidth="1"/>
    <col min="11026" max="11026" width="7.7109375" style="61" customWidth="1"/>
    <col min="11027" max="11027" width="11" style="61" customWidth="1"/>
    <col min="11028" max="11032" width="3.140625" style="61" customWidth="1"/>
    <col min="11033" max="11033" width="5.5703125" style="61" bestFit="1" customWidth="1"/>
    <col min="11034" max="11034" width="8.7109375" style="61" bestFit="1" customWidth="1"/>
    <col min="11035" max="11264" width="9.140625" style="61"/>
    <col min="11265" max="11265" width="11" style="61" bestFit="1" customWidth="1"/>
    <col min="11266" max="11270" width="3.140625" style="61" customWidth="1"/>
    <col min="11271" max="11271" width="5.5703125" style="61" bestFit="1" customWidth="1"/>
    <col min="11272" max="11272" width="8.7109375" style="61" bestFit="1" customWidth="1"/>
    <col min="11273" max="11273" width="7.7109375" style="61" customWidth="1"/>
    <col min="11274" max="11274" width="11.85546875" style="61" bestFit="1" customWidth="1"/>
    <col min="11275" max="11279" width="3.140625" style="61" customWidth="1"/>
    <col min="11280" max="11280" width="5.85546875" style="61" bestFit="1" customWidth="1"/>
    <col min="11281" max="11281" width="8.7109375" style="61" bestFit="1" customWidth="1"/>
    <col min="11282" max="11282" width="7.7109375" style="61" customWidth="1"/>
    <col min="11283" max="11283" width="11" style="61" customWidth="1"/>
    <col min="11284" max="11288" width="3.140625" style="61" customWidth="1"/>
    <col min="11289" max="11289" width="5.5703125" style="61" bestFit="1" customWidth="1"/>
    <col min="11290" max="11290" width="8.7109375" style="61" bestFit="1" customWidth="1"/>
    <col min="11291" max="11520" width="9.140625" style="61"/>
    <col min="11521" max="11521" width="11" style="61" bestFit="1" customWidth="1"/>
    <col min="11522" max="11526" width="3.140625" style="61" customWidth="1"/>
    <col min="11527" max="11527" width="5.5703125" style="61" bestFit="1" customWidth="1"/>
    <col min="11528" max="11528" width="8.7109375" style="61" bestFit="1" customWidth="1"/>
    <col min="11529" max="11529" width="7.7109375" style="61" customWidth="1"/>
    <col min="11530" max="11530" width="11.85546875" style="61" bestFit="1" customWidth="1"/>
    <col min="11531" max="11535" width="3.140625" style="61" customWidth="1"/>
    <col min="11536" max="11536" width="5.85546875" style="61" bestFit="1" customWidth="1"/>
    <col min="11537" max="11537" width="8.7109375" style="61" bestFit="1" customWidth="1"/>
    <col min="11538" max="11538" width="7.7109375" style="61" customWidth="1"/>
    <col min="11539" max="11539" width="11" style="61" customWidth="1"/>
    <col min="11540" max="11544" width="3.140625" style="61" customWidth="1"/>
    <col min="11545" max="11545" width="5.5703125" style="61" bestFit="1" customWidth="1"/>
    <col min="11546" max="11546" width="8.7109375" style="61" bestFit="1" customWidth="1"/>
    <col min="11547" max="11776" width="9.140625" style="61"/>
    <col min="11777" max="11777" width="11" style="61" bestFit="1" customWidth="1"/>
    <col min="11778" max="11782" width="3.140625" style="61" customWidth="1"/>
    <col min="11783" max="11783" width="5.5703125" style="61" bestFit="1" customWidth="1"/>
    <col min="11784" max="11784" width="8.7109375" style="61" bestFit="1" customWidth="1"/>
    <col min="11785" max="11785" width="7.7109375" style="61" customWidth="1"/>
    <col min="11786" max="11786" width="11.85546875" style="61" bestFit="1" customWidth="1"/>
    <col min="11787" max="11791" width="3.140625" style="61" customWidth="1"/>
    <col min="11792" max="11792" width="5.85546875" style="61" bestFit="1" customWidth="1"/>
    <col min="11793" max="11793" width="8.7109375" style="61" bestFit="1" customWidth="1"/>
    <col min="11794" max="11794" width="7.7109375" style="61" customWidth="1"/>
    <col min="11795" max="11795" width="11" style="61" customWidth="1"/>
    <col min="11796" max="11800" width="3.140625" style="61" customWidth="1"/>
    <col min="11801" max="11801" width="5.5703125" style="61" bestFit="1" customWidth="1"/>
    <col min="11802" max="11802" width="8.7109375" style="61" bestFit="1" customWidth="1"/>
    <col min="11803" max="12032" width="9.140625" style="61"/>
    <col min="12033" max="12033" width="11" style="61" bestFit="1" customWidth="1"/>
    <col min="12034" max="12038" width="3.140625" style="61" customWidth="1"/>
    <col min="12039" max="12039" width="5.5703125" style="61" bestFit="1" customWidth="1"/>
    <col min="12040" max="12040" width="8.7109375" style="61" bestFit="1" customWidth="1"/>
    <col min="12041" max="12041" width="7.7109375" style="61" customWidth="1"/>
    <col min="12042" max="12042" width="11.85546875" style="61" bestFit="1" customWidth="1"/>
    <col min="12043" max="12047" width="3.140625" style="61" customWidth="1"/>
    <col min="12048" max="12048" width="5.85546875" style="61" bestFit="1" customWidth="1"/>
    <col min="12049" max="12049" width="8.7109375" style="61" bestFit="1" customWidth="1"/>
    <col min="12050" max="12050" width="7.7109375" style="61" customWidth="1"/>
    <col min="12051" max="12051" width="11" style="61" customWidth="1"/>
    <col min="12052" max="12056" width="3.140625" style="61" customWidth="1"/>
    <col min="12057" max="12057" width="5.5703125" style="61" bestFit="1" customWidth="1"/>
    <col min="12058" max="12058" width="8.7109375" style="61" bestFit="1" customWidth="1"/>
    <col min="12059" max="12288" width="9.140625" style="61"/>
    <col min="12289" max="12289" width="11" style="61" bestFit="1" customWidth="1"/>
    <col min="12290" max="12294" width="3.140625" style="61" customWidth="1"/>
    <col min="12295" max="12295" width="5.5703125" style="61" bestFit="1" customWidth="1"/>
    <col min="12296" max="12296" width="8.7109375" style="61" bestFit="1" customWidth="1"/>
    <col min="12297" max="12297" width="7.7109375" style="61" customWidth="1"/>
    <col min="12298" max="12298" width="11.85546875" style="61" bestFit="1" customWidth="1"/>
    <col min="12299" max="12303" width="3.140625" style="61" customWidth="1"/>
    <col min="12304" max="12304" width="5.85546875" style="61" bestFit="1" customWidth="1"/>
    <col min="12305" max="12305" width="8.7109375" style="61" bestFit="1" customWidth="1"/>
    <col min="12306" max="12306" width="7.7109375" style="61" customWidth="1"/>
    <col min="12307" max="12307" width="11" style="61" customWidth="1"/>
    <col min="12308" max="12312" width="3.140625" style="61" customWidth="1"/>
    <col min="12313" max="12313" width="5.5703125" style="61" bestFit="1" customWidth="1"/>
    <col min="12314" max="12314" width="8.7109375" style="61" bestFit="1" customWidth="1"/>
    <col min="12315" max="12544" width="9.140625" style="61"/>
    <col min="12545" max="12545" width="11" style="61" bestFit="1" customWidth="1"/>
    <col min="12546" max="12550" width="3.140625" style="61" customWidth="1"/>
    <col min="12551" max="12551" width="5.5703125" style="61" bestFit="1" customWidth="1"/>
    <col min="12552" max="12552" width="8.7109375" style="61" bestFit="1" customWidth="1"/>
    <col min="12553" max="12553" width="7.7109375" style="61" customWidth="1"/>
    <col min="12554" max="12554" width="11.85546875" style="61" bestFit="1" customWidth="1"/>
    <col min="12555" max="12559" width="3.140625" style="61" customWidth="1"/>
    <col min="12560" max="12560" width="5.85546875" style="61" bestFit="1" customWidth="1"/>
    <col min="12561" max="12561" width="8.7109375" style="61" bestFit="1" customWidth="1"/>
    <col min="12562" max="12562" width="7.7109375" style="61" customWidth="1"/>
    <col min="12563" max="12563" width="11" style="61" customWidth="1"/>
    <col min="12564" max="12568" width="3.140625" style="61" customWidth="1"/>
    <col min="12569" max="12569" width="5.5703125" style="61" bestFit="1" customWidth="1"/>
    <col min="12570" max="12570" width="8.7109375" style="61" bestFit="1" customWidth="1"/>
    <col min="12571" max="12800" width="9.140625" style="61"/>
    <col min="12801" max="12801" width="11" style="61" bestFit="1" customWidth="1"/>
    <col min="12802" max="12806" width="3.140625" style="61" customWidth="1"/>
    <col min="12807" max="12807" width="5.5703125" style="61" bestFit="1" customWidth="1"/>
    <col min="12808" max="12808" width="8.7109375" style="61" bestFit="1" customWidth="1"/>
    <col min="12809" max="12809" width="7.7109375" style="61" customWidth="1"/>
    <col min="12810" max="12810" width="11.85546875" style="61" bestFit="1" customWidth="1"/>
    <col min="12811" max="12815" width="3.140625" style="61" customWidth="1"/>
    <col min="12816" max="12816" width="5.85546875" style="61" bestFit="1" customWidth="1"/>
    <col min="12817" max="12817" width="8.7109375" style="61" bestFit="1" customWidth="1"/>
    <col min="12818" max="12818" width="7.7109375" style="61" customWidth="1"/>
    <col min="12819" max="12819" width="11" style="61" customWidth="1"/>
    <col min="12820" max="12824" width="3.140625" style="61" customWidth="1"/>
    <col min="12825" max="12825" width="5.5703125" style="61" bestFit="1" customWidth="1"/>
    <col min="12826" max="12826" width="8.7109375" style="61" bestFit="1" customWidth="1"/>
    <col min="12827" max="13056" width="9.140625" style="61"/>
    <col min="13057" max="13057" width="11" style="61" bestFit="1" customWidth="1"/>
    <col min="13058" max="13062" width="3.140625" style="61" customWidth="1"/>
    <col min="13063" max="13063" width="5.5703125" style="61" bestFit="1" customWidth="1"/>
    <col min="13064" max="13064" width="8.7109375" style="61" bestFit="1" customWidth="1"/>
    <col min="13065" max="13065" width="7.7109375" style="61" customWidth="1"/>
    <col min="13066" max="13066" width="11.85546875" style="61" bestFit="1" customWidth="1"/>
    <col min="13067" max="13071" width="3.140625" style="61" customWidth="1"/>
    <col min="13072" max="13072" width="5.85546875" style="61" bestFit="1" customWidth="1"/>
    <col min="13073" max="13073" width="8.7109375" style="61" bestFit="1" customWidth="1"/>
    <col min="13074" max="13074" width="7.7109375" style="61" customWidth="1"/>
    <col min="13075" max="13075" width="11" style="61" customWidth="1"/>
    <col min="13076" max="13080" width="3.140625" style="61" customWidth="1"/>
    <col min="13081" max="13081" width="5.5703125" style="61" bestFit="1" customWidth="1"/>
    <col min="13082" max="13082" width="8.7109375" style="61" bestFit="1" customWidth="1"/>
    <col min="13083" max="13312" width="9.140625" style="61"/>
    <col min="13313" max="13313" width="11" style="61" bestFit="1" customWidth="1"/>
    <col min="13314" max="13318" width="3.140625" style="61" customWidth="1"/>
    <col min="13319" max="13319" width="5.5703125" style="61" bestFit="1" customWidth="1"/>
    <col min="13320" max="13320" width="8.7109375" style="61" bestFit="1" customWidth="1"/>
    <col min="13321" max="13321" width="7.7109375" style="61" customWidth="1"/>
    <col min="13322" max="13322" width="11.85546875" style="61" bestFit="1" customWidth="1"/>
    <col min="13323" max="13327" width="3.140625" style="61" customWidth="1"/>
    <col min="13328" max="13328" width="5.85546875" style="61" bestFit="1" customWidth="1"/>
    <col min="13329" max="13329" width="8.7109375" style="61" bestFit="1" customWidth="1"/>
    <col min="13330" max="13330" width="7.7109375" style="61" customWidth="1"/>
    <col min="13331" max="13331" width="11" style="61" customWidth="1"/>
    <col min="13332" max="13336" width="3.140625" style="61" customWidth="1"/>
    <col min="13337" max="13337" width="5.5703125" style="61" bestFit="1" customWidth="1"/>
    <col min="13338" max="13338" width="8.7109375" style="61" bestFit="1" customWidth="1"/>
    <col min="13339" max="13568" width="9.140625" style="61"/>
    <col min="13569" max="13569" width="11" style="61" bestFit="1" customWidth="1"/>
    <col min="13570" max="13574" width="3.140625" style="61" customWidth="1"/>
    <col min="13575" max="13575" width="5.5703125" style="61" bestFit="1" customWidth="1"/>
    <col min="13576" max="13576" width="8.7109375" style="61" bestFit="1" customWidth="1"/>
    <col min="13577" max="13577" width="7.7109375" style="61" customWidth="1"/>
    <col min="13578" max="13578" width="11.85546875" style="61" bestFit="1" customWidth="1"/>
    <col min="13579" max="13583" width="3.140625" style="61" customWidth="1"/>
    <col min="13584" max="13584" width="5.85546875" style="61" bestFit="1" customWidth="1"/>
    <col min="13585" max="13585" width="8.7109375" style="61" bestFit="1" customWidth="1"/>
    <col min="13586" max="13586" width="7.7109375" style="61" customWidth="1"/>
    <col min="13587" max="13587" width="11" style="61" customWidth="1"/>
    <col min="13588" max="13592" width="3.140625" style="61" customWidth="1"/>
    <col min="13593" max="13593" width="5.5703125" style="61" bestFit="1" customWidth="1"/>
    <col min="13594" max="13594" width="8.7109375" style="61" bestFit="1" customWidth="1"/>
    <col min="13595" max="13824" width="9.140625" style="61"/>
    <col min="13825" max="13825" width="11" style="61" bestFit="1" customWidth="1"/>
    <col min="13826" max="13830" width="3.140625" style="61" customWidth="1"/>
    <col min="13831" max="13831" width="5.5703125" style="61" bestFit="1" customWidth="1"/>
    <col min="13832" max="13832" width="8.7109375" style="61" bestFit="1" customWidth="1"/>
    <col min="13833" max="13833" width="7.7109375" style="61" customWidth="1"/>
    <col min="13834" max="13834" width="11.85546875" style="61" bestFit="1" customWidth="1"/>
    <col min="13835" max="13839" width="3.140625" style="61" customWidth="1"/>
    <col min="13840" max="13840" width="5.85546875" style="61" bestFit="1" customWidth="1"/>
    <col min="13841" max="13841" width="8.7109375" style="61" bestFit="1" customWidth="1"/>
    <col min="13842" max="13842" width="7.7109375" style="61" customWidth="1"/>
    <col min="13843" max="13843" width="11" style="61" customWidth="1"/>
    <col min="13844" max="13848" width="3.140625" style="61" customWidth="1"/>
    <col min="13849" max="13849" width="5.5703125" style="61" bestFit="1" customWidth="1"/>
    <col min="13850" max="13850" width="8.7109375" style="61" bestFit="1" customWidth="1"/>
    <col min="13851" max="14080" width="9.140625" style="61"/>
    <col min="14081" max="14081" width="11" style="61" bestFit="1" customWidth="1"/>
    <col min="14082" max="14086" width="3.140625" style="61" customWidth="1"/>
    <col min="14087" max="14087" width="5.5703125" style="61" bestFit="1" customWidth="1"/>
    <col min="14088" max="14088" width="8.7109375" style="61" bestFit="1" customWidth="1"/>
    <col min="14089" max="14089" width="7.7109375" style="61" customWidth="1"/>
    <col min="14090" max="14090" width="11.85546875" style="61" bestFit="1" customWidth="1"/>
    <col min="14091" max="14095" width="3.140625" style="61" customWidth="1"/>
    <col min="14096" max="14096" width="5.85546875" style="61" bestFit="1" customWidth="1"/>
    <col min="14097" max="14097" width="8.7109375" style="61" bestFit="1" customWidth="1"/>
    <col min="14098" max="14098" width="7.7109375" style="61" customWidth="1"/>
    <col min="14099" max="14099" width="11" style="61" customWidth="1"/>
    <col min="14100" max="14104" width="3.140625" style="61" customWidth="1"/>
    <col min="14105" max="14105" width="5.5703125" style="61" bestFit="1" customWidth="1"/>
    <col min="14106" max="14106" width="8.7109375" style="61" bestFit="1" customWidth="1"/>
    <col min="14107" max="14336" width="9.140625" style="61"/>
    <col min="14337" max="14337" width="11" style="61" bestFit="1" customWidth="1"/>
    <col min="14338" max="14342" width="3.140625" style="61" customWidth="1"/>
    <col min="14343" max="14343" width="5.5703125" style="61" bestFit="1" customWidth="1"/>
    <col min="14344" max="14344" width="8.7109375" style="61" bestFit="1" customWidth="1"/>
    <col min="14345" max="14345" width="7.7109375" style="61" customWidth="1"/>
    <col min="14346" max="14346" width="11.85546875" style="61" bestFit="1" customWidth="1"/>
    <col min="14347" max="14351" width="3.140625" style="61" customWidth="1"/>
    <col min="14352" max="14352" width="5.85546875" style="61" bestFit="1" customWidth="1"/>
    <col min="14353" max="14353" width="8.7109375" style="61" bestFit="1" customWidth="1"/>
    <col min="14354" max="14354" width="7.7109375" style="61" customWidth="1"/>
    <col min="14355" max="14355" width="11" style="61" customWidth="1"/>
    <col min="14356" max="14360" width="3.140625" style="61" customWidth="1"/>
    <col min="14361" max="14361" width="5.5703125" style="61" bestFit="1" customWidth="1"/>
    <col min="14362" max="14362" width="8.7109375" style="61" bestFit="1" customWidth="1"/>
    <col min="14363" max="14592" width="9.140625" style="61"/>
    <col min="14593" max="14593" width="11" style="61" bestFit="1" customWidth="1"/>
    <col min="14594" max="14598" width="3.140625" style="61" customWidth="1"/>
    <col min="14599" max="14599" width="5.5703125" style="61" bestFit="1" customWidth="1"/>
    <col min="14600" max="14600" width="8.7109375" style="61" bestFit="1" customWidth="1"/>
    <col min="14601" max="14601" width="7.7109375" style="61" customWidth="1"/>
    <col min="14602" max="14602" width="11.85546875" style="61" bestFit="1" customWidth="1"/>
    <col min="14603" max="14607" width="3.140625" style="61" customWidth="1"/>
    <col min="14608" max="14608" width="5.85546875" style="61" bestFit="1" customWidth="1"/>
    <col min="14609" max="14609" width="8.7109375" style="61" bestFit="1" customWidth="1"/>
    <col min="14610" max="14610" width="7.7109375" style="61" customWidth="1"/>
    <col min="14611" max="14611" width="11" style="61" customWidth="1"/>
    <col min="14612" max="14616" width="3.140625" style="61" customWidth="1"/>
    <col min="14617" max="14617" width="5.5703125" style="61" bestFit="1" customWidth="1"/>
    <col min="14618" max="14618" width="8.7109375" style="61" bestFit="1" customWidth="1"/>
    <col min="14619" max="14848" width="9.140625" style="61"/>
    <col min="14849" max="14849" width="11" style="61" bestFit="1" customWidth="1"/>
    <col min="14850" max="14854" width="3.140625" style="61" customWidth="1"/>
    <col min="14855" max="14855" width="5.5703125" style="61" bestFit="1" customWidth="1"/>
    <col min="14856" max="14856" width="8.7109375" style="61" bestFit="1" customWidth="1"/>
    <col min="14857" max="14857" width="7.7109375" style="61" customWidth="1"/>
    <col min="14858" max="14858" width="11.85546875" style="61" bestFit="1" customWidth="1"/>
    <col min="14859" max="14863" width="3.140625" style="61" customWidth="1"/>
    <col min="14864" max="14864" width="5.85546875" style="61" bestFit="1" customWidth="1"/>
    <col min="14865" max="14865" width="8.7109375" style="61" bestFit="1" customWidth="1"/>
    <col min="14866" max="14866" width="7.7109375" style="61" customWidth="1"/>
    <col min="14867" max="14867" width="11" style="61" customWidth="1"/>
    <col min="14868" max="14872" width="3.140625" style="61" customWidth="1"/>
    <col min="14873" max="14873" width="5.5703125" style="61" bestFit="1" customWidth="1"/>
    <col min="14874" max="14874" width="8.7109375" style="61" bestFit="1" customWidth="1"/>
    <col min="14875" max="15104" width="9.140625" style="61"/>
    <col min="15105" max="15105" width="11" style="61" bestFit="1" customWidth="1"/>
    <col min="15106" max="15110" width="3.140625" style="61" customWidth="1"/>
    <col min="15111" max="15111" width="5.5703125" style="61" bestFit="1" customWidth="1"/>
    <col min="15112" max="15112" width="8.7109375" style="61" bestFit="1" customWidth="1"/>
    <col min="15113" max="15113" width="7.7109375" style="61" customWidth="1"/>
    <col min="15114" max="15114" width="11.85546875" style="61" bestFit="1" customWidth="1"/>
    <col min="15115" max="15119" width="3.140625" style="61" customWidth="1"/>
    <col min="15120" max="15120" width="5.85546875" style="61" bestFit="1" customWidth="1"/>
    <col min="15121" max="15121" width="8.7109375" style="61" bestFit="1" customWidth="1"/>
    <col min="15122" max="15122" width="7.7109375" style="61" customWidth="1"/>
    <col min="15123" max="15123" width="11" style="61" customWidth="1"/>
    <col min="15124" max="15128" width="3.140625" style="61" customWidth="1"/>
    <col min="15129" max="15129" width="5.5703125" style="61" bestFit="1" customWidth="1"/>
    <col min="15130" max="15130" width="8.7109375" style="61" bestFit="1" customWidth="1"/>
    <col min="15131" max="15360" width="9.140625" style="61"/>
    <col min="15361" max="15361" width="11" style="61" bestFit="1" customWidth="1"/>
    <col min="15362" max="15366" width="3.140625" style="61" customWidth="1"/>
    <col min="15367" max="15367" width="5.5703125" style="61" bestFit="1" customWidth="1"/>
    <col min="15368" max="15368" width="8.7109375" style="61" bestFit="1" customWidth="1"/>
    <col min="15369" max="15369" width="7.7109375" style="61" customWidth="1"/>
    <col min="15370" max="15370" width="11.85546875" style="61" bestFit="1" customWidth="1"/>
    <col min="15371" max="15375" width="3.140625" style="61" customWidth="1"/>
    <col min="15376" max="15376" width="5.85546875" style="61" bestFit="1" customWidth="1"/>
    <col min="15377" max="15377" width="8.7109375" style="61" bestFit="1" customWidth="1"/>
    <col min="15378" max="15378" width="7.7109375" style="61" customWidth="1"/>
    <col min="15379" max="15379" width="11" style="61" customWidth="1"/>
    <col min="15380" max="15384" width="3.140625" style="61" customWidth="1"/>
    <col min="15385" max="15385" width="5.5703125" style="61" bestFit="1" customWidth="1"/>
    <col min="15386" max="15386" width="8.7109375" style="61" bestFit="1" customWidth="1"/>
    <col min="15387" max="15616" width="9.140625" style="61"/>
    <col min="15617" max="15617" width="11" style="61" bestFit="1" customWidth="1"/>
    <col min="15618" max="15622" width="3.140625" style="61" customWidth="1"/>
    <col min="15623" max="15623" width="5.5703125" style="61" bestFit="1" customWidth="1"/>
    <col min="15624" max="15624" width="8.7109375" style="61" bestFit="1" customWidth="1"/>
    <col min="15625" max="15625" width="7.7109375" style="61" customWidth="1"/>
    <col min="15626" max="15626" width="11.85546875" style="61" bestFit="1" customWidth="1"/>
    <col min="15627" max="15631" width="3.140625" style="61" customWidth="1"/>
    <col min="15632" max="15632" width="5.85546875" style="61" bestFit="1" customWidth="1"/>
    <col min="15633" max="15633" width="8.7109375" style="61" bestFit="1" customWidth="1"/>
    <col min="15634" max="15634" width="7.7109375" style="61" customWidth="1"/>
    <col min="15635" max="15635" width="11" style="61" customWidth="1"/>
    <col min="15636" max="15640" width="3.140625" style="61" customWidth="1"/>
    <col min="15641" max="15641" width="5.5703125" style="61" bestFit="1" customWidth="1"/>
    <col min="15642" max="15642" width="8.7109375" style="61" bestFit="1" customWidth="1"/>
    <col min="15643" max="15872" width="9.140625" style="61"/>
    <col min="15873" max="15873" width="11" style="61" bestFit="1" customWidth="1"/>
    <col min="15874" max="15878" width="3.140625" style="61" customWidth="1"/>
    <col min="15879" max="15879" width="5.5703125" style="61" bestFit="1" customWidth="1"/>
    <col min="15880" max="15880" width="8.7109375" style="61" bestFit="1" customWidth="1"/>
    <col min="15881" max="15881" width="7.7109375" style="61" customWidth="1"/>
    <col min="15882" max="15882" width="11.85546875" style="61" bestFit="1" customWidth="1"/>
    <col min="15883" max="15887" width="3.140625" style="61" customWidth="1"/>
    <col min="15888" max="15888" width="5.85546875" style="61" bestFit="1" customWidth="1"/>
    <col min="15889" max="15889" width="8.7109375" style="61" bestFit="1" customWidth="1"/>
    <col min="15890" max="15890" width="7.7109375" style="61" customWidth="1"/>
    <col min="15891" max="15891" width="11" style="61" customWidth="1"/>
    <col min="15892" max="15896" width="3.140625" style="61" customWidth="1"/>
    <col min="15897" max="15897" width="5.5703125" style="61" bestFit="1" customWidth="1"/>
    <col min="15898" max="15898" width="8.7109375" style="61" bestFit="1" customWidth="1"/>
    <col min="15899" max="16128" width="9.140625" style="61"/>
    <col min="16129" max="16129" width="11" style="61" bestFit="1" customWidth="1"/>
    <col min="16130" max="16134" width="3.140625" style="61" customWidth="1"/>
    <col min="16135" max="16135" width="5.5703125" style="61" bestFit="1" customWidth="1"/>
    <col min="16136" max="16136" width="8.7109375" style="61" bestFit="1" customWidth="1"/>
    <col min="16137" max="16137" width="7.7109375" style="61" customWidth="1"/>
    <col min="16138" max="16138" width="11.85546875" style="61" bestFit="1" customWidth="1"/>
    <col min="16139" max="16143" width="3.140625" style="61" customWidth="1"/>
    <col min="16144" max="16144" width="5.85546875" style="61" bestFit="1" customWidth="1"/>
    <col min="16145" max="16145" width="8.7109375" style="61" bestFit="1" customWidth="1"/>
    <col min="16146" max="16146" width="7.7109375" style="61" customWidth="1"/>
    <col min="16147" max="16147" width="11" style="61" customWidth="1"/>
    <col min="16148" max="16152" width="3.140625" style="61" customWidth="1"/>
    <col min="16153" max="16153" width="5.5703125" style="61" bestFit="1" customWidth="1"/>
    <col min="16154" max="16154" width="8.7109375" style="61" bestFit="1" customWidth="1"/>
    <col min="16155" max="16384" width="9.140625" style="61"/>
  </cols>
  <sheetData>
    <row r="1" spans="1:26" s="44" customFormat="1" ht="9" x14ac:dyDescent="0.15">
      <c r="A1" s="138" t="s">
        <v>0</v>
      </c>
      <c r="B1" s="46">
        <v>1</v>
      </c>
      <c r="C1" s="46">
        <v>2</v>
      </c>
      <c r="D1" s="46">
        <v>3</v>
      </c>
      <c r="E1" s="46">
        <v>4</v>
      </c>
      <c r="F1" s="46" t="s">
        <v>26</v>
      </c>
      <c r="G1" s="143" t="s">
        <v>73</v>
      </c>
      <c r="H1" s="144" t="s">
        <v>164</v>
      </c>
      <c r="I1" s="44" t="s">
        <v>368</v>
      </c>
      <c r="J1" s="138" t="s">
        <v>156</v>
      </c>
      <c r="K1" s="46">
        <v>1</v>
      </c>
      <c r="L1" s="46">
        <v>2</v>
      </c>
      <c r="M1" s="46">
        <v>3</v>
      </c>
      <c r="N1" s="46">
        <v>4</v>
      </c>
      <c r="O1" s="46" t="s">
        <v>26</v>
      </c>
      <c r="P1" s="143" t="s">
        <v>73</v>
      </c>
      <c r="Q1" s="144" t="s">
        <v>164</v>
      </c>
      <c r="S1" s="138" t="s">
        <v>38</v>
      </c>
      <c r="T1" s="46">
        <v>1</v>
      </c>
      <c r="U1" s="46">
        <v>2</v>
      </c>
      <c r="V1" s="46">
        <v>3</v>
      </c>
      <c r="W1" s="46">
        <v>4</v>
      </c>
      <c r="X1" s="46" t="s">
        <v>26</v>
      </c>
      <c r="Y1" s="112" t="s">
        <v>73</v>
      </c>
      <c r="Z1" s="113" t="s">
        <v>164</v>
      </c>
    </row>
    <row r="2" spans="1:26" s="44" customFormat="1" ht="9" x14ac:dyDescent="0.15">
      <c r="A2" s="125" t="s">
        <v>377</v>
      </c>
      <c r="B2" s="126"/>
      <c r="C2" s="127">
        <v>0</v>
      </c>
      <c r="D2" s="127">
        <v>2</v>
      </c>
      <c r="E2" s="127">
        <v>7</v>
      </c>
      <c r="F2" s="128">
        <f t="shared" ref="F2:F13" si="0">SUM(B2:E2)</f>
        <v>9</v>
      </c>
      <c r="G2" s="146">
        <v>1</v>
      </c>
      <c r="H2" s="134">
        <f t="shared" ref="H2:H13" si="1">F2/G2</f>
        <v>9</v>
      </c>
      <c r="J2" s="140" t="s">
        <v>370</v>
      </c>
      <c r="K2" s="127">
        <v>0</v>
      </c>
      <c r="L2" s="126"/>
      <c r="M2" s="126"/>
      <c r="N2" s="126"/>
      <c r="O2" s="128">
        <f t="shared" ref="O2:O13" si="2">SUM(K2:N2)</f>
        <v>0</v>
      </c>
      <c r="P2" s="146">
        <v>2</v>
      </c>
      <c r="Q2" s="134">
        <f t="shared" ref="Q2:Q13" si="3">O2/P2</f>
        <v>0</v>
      </c>
      <c r="S2" s="140" t="s">
        <v>378</v>
      </c>
      <c r="T2" s="127">
        <v>0</v>
      </c>
      <c r="U2" s="126"/>
      <c r="V2" s="126"/>
      <c r="W2" s="126"/>
      <c r="X2" s="128">
        <f t="shared" ref="X2:X13" si="4">SUM(T2:W2)</f>
        <v>0</v>
      </c>
      <c r="Y2" s="146">
        <v>1</v>
      </c>
      <c r="Z2" s="130">
        <f t="shared" ref="Z2:Z13" si="5">X2/Y2</f>
        <v>0</v>
      </c>
    </row>
    <row r="3" spans="1:26" s="44" customFormat="1" ht="9" x14ac:dyDescent="0.15">
      <c r="A3" s="125" t="s">
        <v>201</v>
      </c>
      <c r="B3" s="127">
        <v>1</v>
      </c>
      <c r="C3" s="126"/>
      <c r="D3" s="126"/>
      <c r="E3" s="126"/>
      <c r="F3" s="128">
        <f t="shared" si="0"/>
        <v>1</v>
      </c>
      <c r="G3" s="146">
        <v>1</v>
      </c>
      <c r="H3" s="134">
        <f t="shared" si="1"/>
        <v>1</v>
      </c>
      <c r="J3" s="140" t="s">
        <v>167</v>
      </c>
      <c r="K3" s="127">
        <v>3</v>
      </c>
      <c r="L3" s="126"/>
      <c r="M3" s="126"/>
      <c r="N3" s="126"/>
      <c r="O3" s="128">
        <f t="shared" si="2"/>
        <v>3</v>
      </c>
      <c r="P3" s="146">
        <v>2</v>
      </c>
      <c r="Q3" s="134">
        <f t="shared" si="3"/>
        <v>1.5</v>
      </c>
      <c r="S3" s="140" t="s">
        <v>43</v>
      </c>
      <c r="T3" s="126"/>
      <c r="U3" s="127">
        <v>2</v>
      </c>
      <c r="V3" s="127">
        <v>1</v>
      </c>
      <c r="W3" s="127">
        <v>0</v>
      </c>
      <c r="X3" s="128">
        <f t="shared" si="4"/>
        <v>3</v>
      </c>
      <c r="Y3" s="146">
        <v>1</v>
      </c>
      <c r="Z3" s="130">
        <f t="shared" si="5"/>
        <v>3</v>
      </c>
    </row>
    <row r="4" spans="1:26" s="44" customFormat="1" ht="9" x14ac:dyDescent="0.15">
      <c r="A4" s="125" t="s">
        <v>63</v>
      </c>
      <c r="B4" s="126"/>
      <c r="C4" s="127">
        <v>0</v>
      </c>
      <c r="D4" s="126"/>
      <c r="E4" s="126"/>
      <c r="F4" s="128">
        <f t="shared" si="0"/>
        <v>0</v>
      </c>
      <c r="G4" s="146">
        <v>1</v>
      </c>
      <c r="H4" s="134">
        <f t="shared" si="1"/>
        <v>0</v>
      </c>
      <c r="J4" s="140" t="s">
        <v>385</v>
      </c>
      <c r="K4" s="127">
        <v>10</v>
      </c>
      <c r="L4" s="126"/>
      <c r="M4" s="126"/>
      <c r="N4" s="126"/>
      <c r="O4" s="128">
        <f t="shared" si="2"/>
        <v>10</v>
      </c>
      <c r="P4" s="146">
        <v>2</v>
      </c>
      <c r="Q4" s="134">
        <f t="shared" si="3"/>
        <v>5</v>
      </c>
      <c r="S4" s="140" t="s">
        <v>356</v>
      </c>
      <c r="T4" s="126"/>
      <c r="U4" s="127">
        <v>2</v>
      </c>
      <c r="V4" s="127">
        <v>2</v>
      </c>
      <c r="W4" s="127">
        <v>1</v>
      </c>
      <c r="X4" s="128">
        <f t="shared" si="4"/>
        <v>5</v>
      </c>
      <c r="Y4" s="146">
        <v>2</v>
      </c>
      <c r="Z4" s="130">
        <f t="shared" si="5"/>
        <v>2.5</v>
      </c>
    </row>
    <row r="5" spans="1:26" s="44" customFormat="1" ht="9" x14ac:dyDescent="0.15">
      <c r="A5" s="125" t="s">
        <v>384</v>
      </c>
      <c r="B5" s="127">
        <v>0</v>
      </c>
      <c r="C5" s="126"/>
      <c r="D5" s="126"/>
      <c r="E5" s="126"/>
      <c r="F5" s="128">
        <f t="shared" si="0"/>
        <v>0</v>
      </c>
      <c r="G5" s="146">
        <v>2</v>
      </c>
      <c r="H5" s="134">
        <f t="shared" si="1"/>
        <v>0</v>
      </c>
      <c r="J5" s="140" t="s">
        <v>345</v>
      </c>
      <c r="K5" s="126"/>
      <c r="L5" s="127">
        <v>0</v>
      </c>
      <c r="M5" s="126"/>
      <c r="N5" s="126"/>
      <c r="O5" s="128">
        <f t="shared" si="2"/>
        <v>0</v>
      </c>
      <c r="P5" s="146">
        <v>3</v>
      </c>
      <c r="Q5" s="134">
        <f t="shared" si="3"/>
        <v>0</v>
      </c>
      <c r="S5" s="140" t="s">
        <v>182</v>
      </c>
      <c r="T5" s="126"/>
      <c r="U5" s="127">
        <v>4</v>
      </c>
      <c r="V5" s="126"/>
      <c r="W5" s="126"/>
      <c r="X5" s="128">
        <f t="shared" si="4"/>
        <v>4</v>
      </c>
      <c r="Y5" s="146">
        <v>2</v>
      </c>
      <c r="Z5" s="130">
        <f t="shared" si="5"/>
        <v>2</v>
      </c>
    </row>
    <row r="6" spans="1:26" s="44" customFormat="1" ht="9" x14ac:dyDescent="0.15">
      <c r="A6" s="125" t="s">
        <v>369</v>
      </c>
      <c r="B6" s="126"/>
      <c r="C6" s="127">
        <v>3</v>
      </c>
      <c r="D6" s="127">
        <v>15</v>
      </c>
      <c r="E6" s="145">
        <v>21</v>
      </c>
      <c r="F6" s="128">
        <f t="shared" si="0"/>
        <v>39</v>
      </c>
      <c r="G6" s="146">
        <v>4</v>
      </c>
      <c r="H6" s="134">
        <f t="shared" si="1"/>
        <v>9.75</v>
      </c>
      <c r="J6" s="140" t="s">
        <v>380</v>
      </c>
      <c r="K6" s="127">
        <v>3</v>
      </c>
      <c r="L6" s="126"/>
      <c r="M6" s="126"/>
      <c r="N6" s="126"/>
      <c r="O6" s="128">
        <f t="shared" si="2"/>
        <v>3</v>
      </c>
      <c r="P6" s="146">
        <v>3</v>
      </c>
      <c r="Q6" s="134">
        <f t="shared" si="3"/>
        <v>1</v>
      </c>
      <c r="S6" s="140" t="s">
        <v>381</v>
      </c>
      <c r="T6" s="126"/>
      <c r="U6" s="127">
        <v>10</v>
      </c>
      <c r="V6" s="127">
        <v>8</v>
      </c>
      <c r="W6" s="127">
        <v>11</v>
      </c>
      <c r="X6" s="128">
        <f t="shared" si="4"/>
        <v>29</v>
      </c>
      <c r="Y6" s="146">
        <v>2</v>
      </c>
      <c r="Z6" s="130">
        <f t="shared" si="5"/>
        <v>14.5</v>
      </c>
    </row>
    <row r="7" spans="1:26" s="44" customFormat="1" ht="9" x14ac:dyDescent="0.15">
      <c r="A7" s="125" t="s">
        <v>379</v>
      </c>
      <c r="B7" s="127">
        <v>9</v>
      </c>
      <c r="C7" s="127">
        <v>6</v>
      </c>
      <c r="D7" s="126"/>
      <c r="E7" s="126"/>
      <c r="F7" s="128">
        <f t="shared" si="0"/>
        <v>15</v>
      </c>
      <c r="G7" s="146">
        <v>4</v>
      </c>
      <c r="H7" s="134">
        <f t="shared" si="1"/>
        <v>3.75</v>
      </c>
      <c r="J7" s="140" t="s">
        <v>151</v>
      </c>
      <c r="K7" s="127">
        <v>1</v>
      </c>
      <c r="L7" s="127">
        <v>1</v>
      </c>
      <c r="M7" s="126"/>
      <c r="N7" s="126"/>
      <c r="O7" s="128">
        <f t="shared" si="2"/>
        <v>2</v>
      </c>
      <c r="P7" s="146">
        <v>3</v>
      </c>
      <c r="Q7" s="134">
        <f t="shared" si="3"/>
        <v>0.66666666666666663</v>
      </c>
      <c r="S7" s="140" t="s">
        <v>386</v>
      </c>
      <c r="T7" s="126"/>
      <c r="U7" s="127">
        <v>1</v>
      </c>
      <c r="V7" s="127">
        <v>14</v>
      </c>
      <c r="W7" s="127">
        <v>7</v>
      </c>
      <c r="X7" s="128">
        <f t="shared" si="4"/>
        <v>22</v>
      </c>
      <c r="Y7" s="146">
        <v>3</v>
      </c>
      <c r="Z7" s="130">
        <f t="shared" si="5"/>
        <v>7.333333333333333</v>
      </c>
    </row>
    <row r="8" spans="1:26" s="44" customFormat="1" ht="9" x14ac:dyDescent="0.15">
      <c r="A8" s="125" t="s">
        <v>349</v>
      </c>
      <c r="B8" s="127">
        <v>3</v>
      </c>
      <c r="C8" s="126"/>
      <c r="D8" s="126"/>
      <c r="E8" s="126"/>
      <c r="F8" s="128">
        <f t="shared" si="0"/>
        <v>3</v>
      </c>
      <c r="G8" s="146">
        <v>5</v>
      </c>
      <c r="H8" s="134">
        <f t="shared" si="1"/>
        <v>0.6</v>
      </c>
      <c r="J8" s="140" t="s">
        <v>325</v>
      </c>
      <c r="K8" s="127">
        <v>10</v>
      </c>
      <c r="L8" s="126"/>
      <c r="M8" s="126"/>
      <c r="N8" s="126"/>
      <c r="O8" s="128">
        <f t="shared" si="2"/>
        <v>10</v>
      </c>
      <c r="P8" s="146">
        <v>3</v>
      </c>
      <c r="Q8" s="134">
        <f t="shared" si="3"/>
        <v>3.3333333333333335</v>
      </c>
      <c r="S8" s="140" t="s">
        <v>375</v>
      </c>
      <c r="T8" s="127">
        <v>4</v>
      </c>
      <c r="U8" s="126"/>
      <c r="V8" s="126"/>
      <c r="W8" s="126"/>
      <c r="X8" s="128">
        <f t="shared" si="4"/>
        <v>4</v>
      </c>
      <c r="Y8" s="146">
        <v>4</v>
      </c>
      <c r="Z8" s="130">
        <f t="shared" si="5"/>
        <v>1</v>
      </c>
    </row>
    <row r="9" spans="1:26" s="44" customFormat="1" ht="9" x14ac:dyDescent="0.15">
      <c r="A9" s="125" t="s">
        <v>269</v>
      </c>
      <c r="B9" s="126"/>
      <c r="C9" s="127">
        <v>12</v>
      </c>
      <c r="D9" s="127">
        <v>1</v>
      </c>
      <c r="E9" s="126"/>
      <c r="F9" s="128">
        <f t="shared" si="0"/>
        <v>13</v>
      </c>
      <c r="G9" s="146">
        <v>7</v>
      </c>
      <c r="H9" s="134">
        <f t="shared" si="1"/>
        <v>1.8571428571428572</v>
      </c>
      <c r="J9" s="140" t="s">
        <v>374</v>
      </c>
      <c r="K9" s="127">
        <v>4</v>
      </c>
      <c r="L9" s="127">
        <v>14</v>
      </c>
      <c r="M9" s="126"/>
      <c r="N9" s="126"/>
      <c r="O9" s="128">
        <f t="shared" si="2"/>
        <v>18</v>
      </c>
      <c r="P9" s="146">
        <v>8</v>
      </c>
      <c r="Q9" s="134">
        <f t="shared" si="3"/>
        <v>2.25</v>
      </c>
      <c r="S9" s="140" t="s">
        <v>383</v>
      </c>
      <c r="T9" s="126"/>
      <c r="U9" s="127">
        <v>1</v>
      </c>
      <c r="V9" s="127">
        <v>0</v>
      </c>
      <c r="W9" s="126"/>
      <c r="X9" s="128">
        <f t="shared" si="4"/>
        <v>1</v>
      </c>
      <c r="Y9" s="146">
        <v>7</v>
      </c>
      <c r="Z9" s="130">
        <f t="shared" si="5"/>
        <v>0.14285714285714285</v>
      </c>
    </row>
    <row r="10" spans="1:26" s="44" customFormat="1" ht="9" x14ac:dyDescent="0.15">
      <c r="A10" s="125" t="s">
        <v>295</v>
      </c>
      <c r="B10" s="126"/>
      <c r="C10" s="127">
        <v>16</v>
      </c>
      <c r="D10" s="126"/>
      <c r="E10" s="126"/>
      <c r="F10" s="128">
        <f t="shared" si="0"/>
        <v>16</v>
      </c>
      <c r="G10" s="146">
        <v>10</v>
      </c>
      <c r="H10" s="134">
        <f t="shared" si="1"/>
        <v>1.6</v>
      </c>
      <c r="J10" s="140" t="s">
        <v>271</v>
      </c>
      <c r="K10" s="127">
        <v>11</v>
      </c>
      <c r="L10" s="126"/>
      <c r="M10" s="126"/>
      <c r="N10" s="126"/>
      <c r="O10" s="128">
        <f t="shared" si="2"/>
        <v>11</v>
      </c>
      <c r="P10" s="146">
        <v>8</v>
      </c>
      <c r="Q10" s="134">
        <f t="shared" si="3"/>
        <v>1.375</v>
      </c>
      <c r="S10" s="140" t="s">
        <v>346</v>
      </c>
      <c r="T10" s="126"/>
      <c r="U10" s="127">
        <v>7</v>
      </c>
      <c r="V10" s="127">
        <v>0</v>
      </c>
      <c r="W10" s="126"/>
      <c r="X10" s="128">
        <f t="shared" si="4"/>
        <v>7</v>
      </c>
      <c r="Y10" s="146">
        <v>9</v>
      </c>
      <c r="Z10" s="130">
        <f t="shared" si="5"/>
        <v>0.77777777777777779</v>
      </c>
    </row>
    <row r="11" spans="1:26" s="44" customFormat="1" ht="9" x14ac:dyDescent="0.15">
      <c r="A11" s="125" t="s">
        <v>373</v>
      </c>
      <c r="B11" s="126"/>
      <c r="C11" s="127">
        <v>10</v>
      </c>
      <c r="D11" s="127">
        <v>1</v>
      </c>
      <c r="E11" s="139"/>
      <c r="F11" s="128">
        <f t="shared" si="0"/>
        <v>11</v>
      </c>
      <c r="G11" s="146">
        <v>11</v>
      </c>
      <c r="H11" s="134">
        <f t="shared" si="1"/>
        <v>1</v>
      </c>
      <c r="J11" s="140" t="s">
        <v>376</v>
      </c>
      <c r="K11" s="126"/>
      <c r="L11" s="127">
        <v>6</v>
      </c>
      <c r="M11" s="126"/>
      <c r="N11" s="126"/>
      <c r="O11" s="128">
        <f t="shared" si="2"/>
        <v>6</v>
      </c>
      <c r="P11" s="146">
        <v>10</v>
      </c>
      <c r="Q11" s="134">
        <f t="shared" si="3"/>
        <v>0.6</v>
      </c>
      <c r="S11" s="140" t="s">
        <v>336</v>
      </c>
      <c r="T11" s="126"/>
      <c r="U11" s="127">
        <v>6</v>
      </c>
      <c r="V11" s="126"/>
      <c r="W11" s="126"/>
      <c r="X11" s="128">
        <f t="shared" si="4"/>
        <v>6</v>
      </c>
      <c r="Y11" s="146">
        <v>9</v>
      </c>
      <c r="Z11" s="130">
        <f t="shared" si="5"/>
        <v>0.66666666666666663</v>
      </c>
    </row>
    <row r="12" spans="1:26" s="44" customFormat="1" ht="9" x14ac:dyDescent="0.15">
      <c r="A12" s="125" t="s">
        <v>371</v>
      </c>
      <c r="B12" s="127">
        <v>6</v>
      </c>
      <c r="C12" s="127">
        <v>9</v>
      </c>
      <c r="D12" s="126"/>
      <c r="E12" s="126"/>
      <c r="F12" s="128">
        <f t="shared" si="0"/>
        <v>15</v>
      </c>
      <c r="G12" s="146">
        <v>16</v>
      </c>
      <c r="H12" s="134">
        <f t="shared" si="1"/>
        <v>0.9375</v>
      </c>
      <c r="J12" s="140" t="s">
        <v>372</v>
      </c>
      <c r="K12" s="127">
        <v>6</v>
      </c>
      <c r="L12" s="126"/>
      <c r="M12" s="126"/>
      <c r="N12" s="126"/>
      <c r="O12" s="128">
        <f t="shared" si="2"/>
        <v>6</v>
      </c>
      <c r="P12" s="146">
        <v>12</v>
      </c>
      <c r="Q12" s="134">
        <f t="shared" si="3"/>
        <v>0.5</v>
      </c>
      <c r="S12" s="140" t="s">
        <v>387</v>
      </c>
      <c r="T12" s="126"/>
      <c r="U12" s="127">
        <v>8</v>
      </c>
      <c r="V12" s="127">
        <v>7</v>
      </c>
      <c r="W12" s="126"/>
      <c r="X12" s="128">
        <f t="shared" si="4"/>
        <v>15</v>
      </c>
      <c r="Y12" s="146">
        <v>12</v>
      </c>
      <c r="Z12" s="130">
        <f t="shared" si="5"/>
        <v>1.25</v>
      </c>
    </row>
    <row r="13" spans="1:26" s="44" customFormat="1" ht="9" x14ac:dyDescent="0.15">
      <c r="A13" s="125" t="s">
        <v>292</v>
      </c>
      <c r="B13" s="126"/>
      <c r="C13" s="127">
        <v>17</v>
      </c>
      <c r="D13" s="126"/>
      <c r="E13" s="126"/>
      <c r="F13" s="128">
        <f t="shared" si="0"/>
        <v>17</v>
      </c>
      <c r="G13" s="146">
        <v>18</v>
      </c>
      <c r="H13" s="134">
        <f t="shared" si="1"/>
        <v>0.94444444444444442</v>
      </c>
      <c r="J13" s="140" t="s">
        <v>382</v>
      </c>
      <c r="K13" s="127">
        <v>3</v>
      </c>
      <c r="L13" s="126"/>
      <c r="M13" s="126"/>
      <c r="N13" s="126"/>
      <c r="O13" s="128">
        <f t="shared" si="2"/>
        <v>3</v>
      </c>
      <c r="P13" s="146">
        <v>24</v>
      </c>
      <c r="Q13" s="134">
        <f t="shared" si="3"/>
        <v>0.125</v>
      </c>
      <c r="S13" s="140" t="s">
        <v>1</v>
      </c>
      <c r="T13" s="126"/>
      <c r="U13" s="127">
        <v>14</v>
      </c>
      <c r="V13" s="127">
        <v>10</v>
      </c>
      <c r="W13" s="127">
        <v>18</v>
      </c>
      <c r="X13" s="128">
        <f t="shared" si="4"/>
        <v>42</v>
      </c>
      <c r="Y13" s="146">
        <v>28</v>
      </c>
      <c r="Z13" s="130">
        <f t="shared" si="5"/>
        <v>1.5</v>
      </c>
    </row>
    <row r="14" spans="1:26" s="44" customFormat="1" ht="9" x14ac:dyDescent="0.15">
      <c r="B14" s="46"/>
      <c r="C14" s="46"/>
      <c r="D14" s="46"/>
      <c r="E14" s="46"/>
      <c r="F14" s="47"/>
      <c r="G14" s="147"/>
      <c r="H14" s="99"/>
      <c r="K14" s="46"/>
      <c r="L14" s="46"/>
      <c r="M14" s="46"/>
      <c r="N14" s="46"/>
      <c r="O14" s="47"/>
      <c r="P14" s="147"/>
      <c r="Q14" s="99"/>
      <c r="T14" s="46"/>
      <c r="U14" s="46"/>
      <c r="V14" s="46"/>
      <c r="W14" s="46"/>
      <c r="X14" s="47"/>
      <c r="Y14" s="132"/>
      <c r="Z14" s="110"/>
    </row>
    <row r="15" spans="1:26" s="44" customFormat="1" ht="9" x14ac:dyDescent="0.15">
      <c r="B15" s="47">
        <f>SUM(B2:B13)</f>
        <v>19</v>
      </c>
      <c r="C15" s="47">
        <f>SUM(C2:C13)</f>
        <v>73</v>
      </c>
      <c r="D15" s="47">
        <f>SUM(D2:D13)</f>
        <v>19</v>
      </c>
      <c r="E15" s="47">
        <f>SUM(E2:E13)</f>
        <v>28</v>
      </c>
      <c r="F15" s="51">
        <f>SUM(F2:F14)</f>
        <v>139</v>
      </c>
      <c r="G15" s="148">
        <f>SUM(G2:G14)</f>
        <v>80</v>
      </c>
      <c r="H15" s="99"/>
      <c r="K15" s="47">
        <f t="shared" ref="K15:P15" si="6">SUM(K2:K14)</f>
        <v>51</v>
      </c>
      <c r="L15" s="47">
        <f t="shared" si="6"/>
        <v>21</v>
      </c>
      <c r="M15" s="47">
        <f t="shared" si="6"/>
        <v>0</v>
      </c>
      <c r="N15" s="47">
        <f t="shared" si="6"/>
        <v>0</v>
      </c>
      <c r="O15" s="51">
        <f t="shared" si="6"/>
        <v>72</v>
      </c>
      <c r="P15" s="148">
        <f t="shared" si="6"/>
        <v>80</v>
      </c>
      <c r="Q15" s="99"/>
      <c r="T15" s="47">
        <f t="shared" ref="T15:Y15" si="7">SUM(T2:T14)</f>
        <v>4</v>
      </c>
      <c r="U15" s="47">
        <f t="shared" si="7"/>
        <v>55</v>
      </c>
      <c r="V15" s="47">
        <f t="shared" si="7"/>
        <v>42</v>
      </c>
      <c r="W15" s="47">
        <f t="shared" si="7"/>
        <v>37</v>
      </c>
      <c r="X15" s="51">
        <f t="shared" si="7"/>
        <v>138</v>
      </c>
      <c r="Y15" s="141">
        <f t="shared" si="7"/>
        <v>80</v>
      </c>
      <c r="Z15" s="110"/>
    </row>
    <row r="16" spans="1:26" s="44" customFormat="1" ht="9" x14ac:dyDescent="0.15">
      <c r="B16" s="46"/>
      <c r="C16" s="46"/>
      <c r="D16" s="46"/>
      <c r="E16" s="46"/>
      <c r="F16" s="46"/>
      <c r="G16" s="98"/>
      <c r="H16" s="99"/>
      <c r="K16" s="46"/>
      <c r="L16" s="46"/>
      <c r="M16" s="46"/>
      <c r="N16" s="46"/>
      <c r="O16" s="46"/>
      <c r="P16" s="98"/>
      <c r="Q16" s="99"/>
      <c r="T16" s="46"/>
      <c r="U16" s="46"/>
      <c r="V16" s="46"/>
      <c r="W16" s="46"/>
      <c r="X16" s="46"/>
      <c r="Y16" s="111"/>
      <c r="Z16" s="110"/>
    </row>
    <row r="17" spans="1:26" s="44" customFormat="1" ht="9" x14ac:dyDescent="0.15">
      <c r="B17" s="46"/>
      <c r="C17" s="46"/>
      <c r="D17" s="46"/>
      <c r="E17" s="46"/>
      <c r="F17" s="46"/>
      <c r="G17" s="98"/>
      <c r="H17" s="99"/>
      <c r="K17" s="46"/>
      <c r="L17" s="46"/>
      <c r="M17" s="46"/>
      <c r="N17" s="46"/>
      <c r="O17" s="46"/>
      <c r="P17" s="98"/>
      <c r="Q17" s="99"/>
      <c r="R17" s="53"/>
      <c r="T17" s="46"/>
      <c r="U17" s="46"/>
      <c r="V17" s="46"/>
      <c r="W17" s="46"/>
      <c r="X17" s="46"/>
      <c r="Y17" s="111"/>
      <c r="Z17" s="110"/>
    </row>
    <row r="18" spans="1:26" s="44" customFormat="1" ht="9" x14ac:dyDescent="0.15">
      <c r="A18" s="138" t="s">
        <v>250</v>
      </c>
      <c r="B18" s="46">
        <v>1</v>
      </c>
      <c r="C18" s="46">
        <v>2</v>
      </c>
      <c r="D18" s="46">
        <v>3</v>
      </c>
      <c r="E18" s="46">
        <v>4</v>
      </c>
      <c r="F18" s="46" t="s">
        <v>26</v>
      </c>
      <c r="G18" s="143" t="s">
        <v>73</v>
      </c>
      <c r="H18" s="144" t="s">
        <v>164</v>
      </c>
      <c r="J18" s="138" t="s">
        <v>52</v>
      </c>
      <c r="K18" s="46">
        <v>1</v>
      </c>
      <c r="L18" s="46">
        <v>2</v>
      </c>
      <c r="M18" s="46">
        <v>3</v>
      </c>
      <c r="N18" s="46">
        <v>4</v>
      </c>
      <c r="O18" s="46" t="s">
        <v>26</v>
      </c>
      <c r="P18" s="143" t="s">
        <v>73</v>
      </c>
      <c r="Q18" s="144" t="s">
        <v>164</v>
      </c>
      <c r="R18" s="53"/>
      <c r="S18" s="138"/>
      <c r="T18" s="46"/>
      <c r="U18" s="46"/>
      <c r="V18" s="46"/>
      <c r="W18" s="46"/>
      <c r="X18" s="46"/>
      <c r="Y18" s="143"/>
      <c r="Z18" s="144"/>
    </row>
    <row r="19" spans="1:26" s="44" customFormat="1" ht="9" x14ac:dyDescent="0.15">
      <c r="A19" s="140" t="s">
        <v>297</v>
      </c>
      <c r="B19" s="127">
        <v>0</v>
      </c>
      <c r="C19" s="126"/>
      <c r="D19" s="126"/>
      <c r="E19" s="126"/>
      <c r="F19" s="128">
        <f t="shared" ref="F19:F30" si="8">SUM(B19:E19)</f>
        <v>0</v>
      </c>
      <c r="G19" s="146">
        <v>1</v>
      </c>
      <c r="H19" s="134">
        <f t="shared" ref="H19:H30" si="9">F19/G19</f>
        <v>0</v>
      </c>
      <c r="J19" s="140" t="s">
        <v>391</v>
      </c>
      <c r="K19" s="127">
        <v>4</v>
      </c>
      <c r="L19" s="127">
        <v>9</v>
      </c>
      <c r="M19" s="127">
        <v>9</v>
      </c>
      <c r="N19" s="126"/>
      <c r="O19" s="128">
        <f t="shared" ref="O19:O30" si="10">SUM(K19:N19)</f>
        <v>22</v>
      </c>
      <c r="P19" s="146">
        <v>1</v>
      </c>
      <c r="Q19" s="135">
        <f t="shared" ref="Q19:Q30" si="11">O19/P19</f>
        <v>22</v>
      </c>
      <c r="R19" s="53"/>
      <c r="S19" s="149"/>
      <c r="T19" s="46"/>
      <c r="U19" s="46"/>
      <c r="V19" s="46"/>
      <c r="W19" s="46"/>
      <c r="X19" s="47"/>
      <c r="Y19" s="150"/>
      <c r="Z19" s="54"/>
    </row>
    <row r="20" spans="1:26" s="44" customFormat="1" ht="9" x14ac:dyDescent="0.15">
      <c r="A20" s="140" t="s">
        <v>390</v>
      </c>
      <c r="B20" s="126"/>
      <c r="C20" s="127">
        <v>0</v>
      </c>
      <c r="D20" s="127">
        <v>0</v>
      </c>
      <c r="E20" s="127">
        <v>2</v>
      </c>
      <c r="F20" s="128">
        <f t="shared" si="8"/>
        <v>2</v>
      </c>
      <c r="G20" s="146">
        <v>1</v>
      </c>
      <c r="H20" s="134">
        <f t="shared" si="9"/>
        <v>2</v>
      </c>
      <c r="J20" s="140" t="s">
        <v>11</v>
      </c>
      <c r="K20" s="127">
        <v>1</v>
      </c>
      <c r="L20" s="127">
        <v>7</v>
      </c>
      <c r="M20" s="127">
        <v>1</v>
      </c>
      <c r="N20" s="126"/>
      <c r="O20" s="128">
        <f t="shared" si="10"/>
        <v>9</v>
      </c>
      <c r="P20" s="146">
        <v>1</v>
      </c>
      <c r="Q20" s="135">
        <f t="shared" si="11"/>
        <v>9</v>
      </c>
      <c r="R20" s="53"/>
      <c r="S20" s="149"/>
      <c r="T20" s="46"/>
      <c r="U20" s="46"/>
      <c r="V20" s="46"/>
      <c r="W20" s="46"/>
      <c r="X20" s="47"/>
      <c r="Y20" s="150"/>
      <c r="Z20" s="54"/>
    </row>
    <row r="21" spans="1:26" s="44" customFormat="1" ht="9" x14ac:dyDescent="0.15">
      <c r="A21" s="140" t="s">
        <v>150</v>
      </c>
      <c r="B21" s="126"/>
      <c r="C21" s="127">
        <v>1</v>
      </c>
      <c r="D21" s="127">
        <v>0</v>
      </c>
      <c r="E21" s="126"/>
      <c r="F21" s="128">
        <f t="shared" si="8"/>
        <v>1</v>
      </c>
      <c r="G21" s="146">
        <v>1</v>
      </c>
      <c r="H21" s="134">
        <f t="shared" si="9"/>
        <v>1</v>
      </c>
      <c r="J21" s="140" t="s">
        <v>396</v>
      </c>
      <c r="K21" s="127">
        <v>5</v>
      </c>
      <c r="L21" s="127">
        <v>6</v>
      </c>
      <c r="M21" s="127">
        <v>7</v>
      </c>
      <c r="N21" s="126"/>
      <c r="O21" s="128">
        <f t="shared" si="10"/>
        <v>18</v>
      </c>
      <c r="P21" s="146">
        <v>2</v>
      </c>
      <c r="Q21" s="135">
        <f t="shared" si="11"/>
        <v>9</v>
      </c>
      <c r="R21" s="53"/>
      <c r="S21" s="149"/>
      <c r="T21" s="46"/>
      <c r="U21" s="46"/>
      <c r="V21" s="46"/>
      <c r="W21" s="71"/>
      <c r="X21" s="47"/>
      <c r="Y21" s="150"/>
      <c r="Z21" s="54"/>
    </row>
    <row r="22" spans="1:26" s="44" customFormat="1" ht="9" x14ac:dyDescent="0.15">
      <c r="A22" s="140" t="s">
        <v>395</v>
      </c>
      <c r="B22" s="127">
        <v>0</v>
      </c>
      <c r="C22" s="126"/>
      <c r="D22" s="126"/>
      <c r="E22" s="126"/>
      <c r="F22" s="128">
        <f t="shared" si="8"/>
        <v>0</v>
      </c>
      <c r="G22" s="146">
        <v>1</v>
      </c>
      <c r="H22" s="134">
        <f t="shared" si="9"/>
        <v>0</v>
      </c>
      <c r="J22" s="140" t="s">
        <v>274</v>
      </c>
      <c r="K22" s="126"/>
      <c r="L22" s="127">
        <v>3</v>
      </c>
      <c r="M22" s="127">
        <v>14</v>
      </c>
      <c r="N22" s="127">
        <v>5</v>
      </c>
      <c r="O22" s="128">
        <f t="shared" si="10"/>
        <v>22</v>
      </c>
      <c r="P22" s="146">
        <v>3</v>
      </c>
      <c r="Q22" s="135">
        <f t="shared" si="11"/>
        <v>7.333333333333333</v>
      </c>
      <c r="S22" s="149"/>
      <c r="T22" s="46"/>
      <c r="U22" s="46"/>
      <c r="V22" s="46"/>
      <c r="W22" s="46"/>
      <c r="X22" s="47"/>
      <c r="Y22" s="150"/>
      <c r="Z22" s="54"/>
    </row>
    <row r="23" spans="1:26" s="44" customFormat="1" ht="9" x14ac:dyDescent="0.15">
      <c r="A23" s="140" t="s">
        <v>397</v>
      </c>
      <c r="B23" s="127">
        <v>15</v>
      </c>
      <c r="C23" s="127">
        <v>10</v>
      </c>
      <c r="D23" s="126"/>
      <c r="E23" s="126"/>
      <c r="F23" s="128">
        <f t="shared" si="8"/>
        <v>25</v>
      </c>
      <c r="G23" s="146">
        <v>1</v>
      </c>
      <c r="H23" s="134">
        <f t="shared" si="9"/>
        <v>25</v>
      </c>
      <c r="J23" s="140" t="s">
        <v>135</v>
      </c>
      <c r="K23" s="127">
        <v>9</v>
      </c>
      <c r="L23" s="127">
        <v>3</v>
      </c>
      <c r="M23" s="126"/>
      <c r="N23" s="126"/>
      <c r="O23" s="128">
        <f t="shared" si="10"/>
        <v>12</v>
      </c>
      <c r="P23" s="146">
        <v>5</v>
      </c>
      <c r="Q23" s="135">
        <f t="shared" si="11"/>
        <v>2.4</v>
      </c>
      <c r="S23" s="149"/>
      <c r="T23" s="46"/>
      <c r="U23" s="46"/>
      <c r="V23" s="46"/>
      <c r="W23" s="46"/>
      <c r="X23" s="47"/>
      <c r="Y23" s="150"/>
      <c r="Z23" s="54"/>
    </row>
    <row r="24" spans="1:26" s="44" customFormat="1" ht="9" x14ac:dyDescent="0.15">
      <c r="A24" s="140" t="s">
        <v>98</v>
      </c>
      <c r="B24" s="127">
        <v>6</v>
      </c>
      <c r="C24" s="127">
        <v>6</v>
      </c>
      <c r="D24" s="126"/>
      <c r="E24" s="126"/>
      <c r="F24" s="128">
        <f t="shared" si="8"/>
        <v>12</v>
      </c>
      <c r="G24" s="146">
        <v>3</v>
      </c>
      <c r="H24" s="134">
        <f t="shared" si="9"/>
        <v>4</v>
      </c>
      <c r="J24" s="140" t="s">
        <v>394</v>
      </c>
      <c r="K24" s="126"/>
      <c r="L24" s="127">
        <v>0</v>
      </c>
      <c r="M24" s="127">
        <v>0</v>
      </c>
      <c r="N24" s="145">
        <v>1</v>
      </c>
      <c r="O24" s="128">
        <f t="shared" si="10"/>
        <v>1</v>
      </c>
      <c r="P24" s="146">
        <v>5</v>
      </c>
      <c r="Q24" s="135">
        <f t="shared" si="11"/>
        <v>0.2</v>
      </c>
      <c r="S24" s="149"/>
      <c r="T24" s="46"/>
      <c r="U24" s="46"/>
      <c r="V24" s="46"/>
      <c r="W24" s="71"/>
      <c r="X24" s="47"/>
      <c r="Y24" s="150"/>
      <c r="Z24" s="54"/>
    </row>
    <row r="25" spans="1:26" s="44" customFormat="1" ht="9" x14ac:dyDescent="0.15">
      <c r="A25" s="140" t="s">
        <v>388</v>
      </c>
      <c r="B25" s="126"/>
      <c r="C25" s="127">
        <v>23</v>
      </c>
      <c r="D25" s="126"/>
      <c r="E25" s="126"/>
      <c r="F25" s="128">
        <f t="shared" si="8"/>
        <v>23</v>
      </c>
      <c r="G25" s="146">
        <v>7</v>
      </c>
      <c r="H25" s="134">
        <f t="shared" si="9"/>
        <v>3.2857142857142856</v>
      </c>
      <c r="J25" s="140" t="s">
        <v>398</v>
      </c>
      <c r="K25" s="127">
        <v>7</v>
      </c>
      <c r="L25" s="126"/>
      <c r="M25" s="126"/>
      <c r="N25" s="126"/>
      <c r="O25" s="128">
        <f t="shared" si="10"/>
        <v>7</v>
      </c>
      <c r="P25" s="146">
        <v>5</v>
      </c>
      <c r="Q25" s="135">
        <f t="shared" si="11"/>
        <v>1.4</v>
      </c>
      <c r="S25" s="149"/>
      <c r="T25" s="46"/>
      <c r="U25" s="46"/>
      <c r="V25" s="46"/>
      <c r="W25" s="46"/>
      <c r="X25" s="47"/>
      <c r="Y25" s="150"/>
      <c r="Z25" s="54"/>
    </row>
    <row r="26" spans="1:26" s="44" customFormat="1" ht="9" x14ac:dyDescent="0.15">
      <c r="A26" s="140" t="s">
        <v>321</v>
      </c>
      <c r="B26" s="127">
        <v>7</v>
      </c>
      <c r="C26" s="126"/>
      <c r="D26" s="126"/>
      <c r="E26" s="126"/>
      <c r="F26" s="128">
        <f t="shared" si="8"/>
        <v>7</v>
      </c>
      <c r="G26" s="146">
        <v>8</v>
      </c>
      <c r="H26" s="134">
        <f t="shared" si="9"/>
        <v>0.875</v>
      </c>
      <c r="J26" s="140" t="s">
        <v>318</v>
      </c>
      <c r="K26" s="127">
        <v>9</v>
      </c>
      <c r="L26" s="127">
        <v>2</v>
      </c>
      <c r="M26" s="126"/>
      <c r="N26" s="126"/>
      <c r="O26" s="128">
        <f t="shared" si="10"/>
        <v>11</v>
      </c>
      <c r="P26" s="146">
        <v>7</v>
      </c>
      <c r="Q26" s="135">
        <f t="shared" si="11"/>
        <v>1.5714285714285714</v>
      </c>
      <c r="S26" s="149"/>
      <c r="T26" s="46"/>
      <c r="U26" s="46"/>
      <c r="V26" s="46"/>
      <c r="W26" s="46"/>
      <c r="X26" s="47"/>
      <c r="Y26" s="150"/>
      <c r="Z26" s="54"/>
    </row>
    <row r="27" spans="1:26" s="44" customFormat="1" ht="9" x14ac:dyDescent="0.15">
      <c r="A27" s="140" t="s">
        <v>340</v>
      </c>
      <c r="B27" s="126"/>
      <c r="C27" s="127">
        <v>4</v>
      </c>
      <c r="D27" s="127">
        <v>1</v>
      </c>
      <c r="E27" s="127">
        <v>0</v>
      </c>
      <c r="F27" s="128">
        <f t="shared" si="8"/>
        <v>5</v>
      </c>
      <c r="G27" s="146">
        <v>10</v>
      </c>
      <c r="H27" s="134">
        <f t="shared" si="9"/>
        <v>0.5</v>
      </c>
      <c r="J27" s="140" t="s">
        <v>393</v>
      </c>
      <c r="K27" s="126"/>
      <c r="L27" s="127">
        <v>0</v>
      </c>
      <c r="M27" s="127">
        <v>3</v>
      </c>
      <c r="N27" s="127">
        <v>0</v>
      </c>
      <c r="O27" s="128">
        <f t="shared" si="10"/>
        <v>3</v>
      </c>
      <c r="P27" s="146">
        <v>8</v>
      </c>
      <c r="Q27" s="135">
        <f t="shared" si="11"/>
        <v>0.375</v>
      </c>
      <c r="S27" s="149"/>
      <c r="T27" s="46"/>
      <c r="U27" s="46"/>
      <c r="V27" s="46"/>
      <c r="W27" s="46"/>
      <c r="X27" s="47"/>
      <c r="Y27" s="150"/>
      <c r="Z27" s="54"/>
    </row>
    <row r="28" spans="1:26" s="44" customFormat="1" ht="9" x14ac:dyDescent="0.15">
      <c r="A28" s="140" t="s">
        <v>2</v>
      </c>
      <c r="B28" s="126"/>
      <c r="C28" s="127">
        <v>5</v>
      </c>
      <c r="D28" s="127">
        <v>6</v>
      </c>
      <c r="E28" s="127">
        <v>9</v>
      </c>
      <c r="F28" s="128">
        <f t="shared" si="8"/>
        <v>20</v>
      </c>
      <c r="G28" s="146">
        <v>12</v>
      </c>
      <c r="H28" s="134">
        <f t="shared" si="9"/>
        <v>1.6666666666666667</v>
      </c>
      <c r="J28" s="140" t="s">
        <v>264</v>
      </c>
      <c r="K28" s="126"/>
      <c r="L28" s="127">
        <v>0</v>
      </c>
      <c r="M28" s="127">
        <v>6</v>
      </c>
      <c r="N28" s="139"/>
      <c r="O28" s="128">
        <f t="shared" si="10"/>
        <v>6</v>
      </c>
      <c r="P28" s="146">
        <v>9</v>
      </c>
      <c r="Q28" s="135">
        <f t="shared" si="11"/>
        <v>0.66666666666666663</v>
      </c>
      <c r="S28" s="149"/>
      <c r="T28" s="46"/>
      <c r="U28" s="46"/>
      <c r="V28" s="46"/>
      <c r="W28" s="46"/>
      <c r="X28" s="47"/>
      <c r="Y28" s="150"/>
      <c r="Z28" s="54"/>
    </row>
    <row r="29" spans="1:26" s="44" customFormat="1" ht="9" x14ac:dyDescent="0.15">
      <c r="A29" s="140" t="s">
        <v>392</v>
      </c>
      <c r="B29" s="127">
        <v>0</v>
      </c>
      <c r="C29" s="127">
        <v>0</v>
      </c>
      <c r="D29" s="126"/>
      <c r="E29" s="126"/>
      <c r="F29" s="128">
        <f t="shared" si="8"/>
        <v>0</v>
      </c>
      <c r="G29" s="146">
        <v>12</v>
      </c>
      <c r="H29" s="134">
        <f t="shared" si="9"/>
        <v>0</v>
      </c>
      <c r="J29" s="140" t="s">
        <v>389</v>
      </c>
      <c r="K29" s="127">
        <v>2</v>
      </c>
      <c r="L29" s="127">
        <v>21</v>
      </c>
      <c r="M29" s="127">
        <v>8</v>
      </c>
      <c r="N29" s="126"/>
      <c r="O29" s="128">
        <f t="shared" si="10"/>
        <v>31</v>
      </c>
      <c r="P29" s="146">
        <v>10</v>
      </c>
      <c r="Q29" s="135">
        <f t="shared" si="11"/>
        <v>3.1</v>
      </c>
      <c r="S29" s="149"/>
      <c r="T29" s="46"/>
      <c r="U29" s="46"/>
      <c r="V29" s="46"/>
      <c r="W29" s="46"/>
      <c r="X29" s="47"/>
      <c r="Y29" s="150"/>
      <c r="Z29" s="54"/>
    </row>
    <row r="30" spans="1:26" s="44" customFormat="1" ht="9" x14ac:dyDescent="0.15">
      <c r="A30" s="140" t="s">
        <v>180</v>
      </c>
      <c r="B30" s="126"/>
      <c r="C30" s="127">
        <v>8</v>
      </c>
      <c r="D30" s="127">
        <v>0</v>
      </c>
      <c r="E30" s="127">
        <v>15</v>
      </c>
      <c r="F30" s="128">
        <f t="shared" si="8"/>
        <v>23</v>
      </c>
      <c r="G30" s="146">
        <v>20</v>
      </c>
      <c r="H30" s="134">
        <f t="shared" si="9"/>
        <v>1.1499999999999999</v>
      </c>
      <c r="J30" s="140" t="s">
        <v>138</v>
      </c>
      <c r="K30" s="127">
        <v>12</v>
      </c>
      <c r="L30" s="127">
        <v>13</v>
      </c>
      <c r="M30" s="126"/>
      <c r="N30" s="126"/>
      <c r="O30" s="128">
        <f t="shared" si="10"/>
        <v>25</v>
      </c>
      <c r="P30" s="146">
        <v>24</v>
      </c>
      <c r="Q30" s="135">
        <f t="shared" si="11"/>
        <v>1.0416666666666667</v>
      </c>
      <c r="S30" s="149"/>
      <c r="T30" s="46"/>
      <c r="U30" s="46"/>
      <c r="V30" s="46"/>
      <c r="W30" s="46"/>
      <c r="X30" s="47"/>
      <c r="Y30" s="150"/>
      <c r="Z30" s="54"/>
    </row>
    <row r="31" spans="1:26" s="44" customFormat="1" ht="9" x14ac:dyDescent="0.15">
      <c r="B31" s="46"/>
      <c r="C31" s="46"/>
      <c r="D31" s="46"/>
      <c r="E31" s="46"/>
      <c r="F31" s="47"/>
      <c r="G31" s="147"/>
      <c r="H31" s="99"/>
      <c r="K31" s="46"/>
      <c r="L31" s="46"/>
      <c r="M31" s="46"/>
      <c r="N31" s="46"/>
      <c r="O31" s="47"/>
      <c r="P31" s="147"/>
      <c r="Q31" s="46"/>
      <c r="T31" s="46"/>
      <c r="U31" s="46"/>
      <c r="V31" s="46"/>
      <c r="W31" s="46"/>
      <c r="X31" s="47"/>
      <c r="Y31" s="136"/>
      <c r="Z31" s="56"/>
    </row>
    <row r="32" spans="1:26" s="44" customFormat="1" ht="9" x14ac:dyDescent="0.15">
      <c r="B32" s="47">
        <f t="shared" ref="B32:G32" si="12">SUM(B19:B31)</f>
        <v>28</v>
      </c>
      <c r="C32" s="47">
        <f t="shared" si="12"/>
        <v>57</v>
      </c>
      <c r="D32" s="47">
        <f t="shared" si="12"/>
        <v>7</v>
      </c>
      <c r="E32" s="47">
        <f t="shared" si="12"/>
        <v>26</v>
      </c>
      <c r="F32" s="51">
        <f t="shared" si="12"/>
        <v>118</v>
      </c>
      <c r="G32" s="148">
        <f t="shared" si="12"/>
        <v>77</v>
      </c>
      <c r="H32" s="99"/>
      <c r="K32" s="47">
        <f t="shared" ref="K32:P32" si="13">SUM(K19:K31)</f>
        <v>49</v>
      </c>
      <c r="L32" s="47">
        <f t="shared" si="13"/>
        <v>64</v>
      </c>
      <c r="M32" s="47">
        <f t="shared" si="13"/>
        <v>48</v>
      </c>
      <c r="N32" s="47">
        <f t="shared" si="13"/>
        <v>6</v>
      </c>
      <c r="O32" s="51">
        <f t="shared" si="13"/>
        <v>167</v>
      </c>
      <c r="P32" s="148">
        <f t="shared" si="13"/>
        <v>80</v>
      </c>
      <c r="Q32" s="54"/>
      <c r="T32" s="47"/>
      <c r="U32" s="47"/>
      <c r="V32" s="47"/>
      <c r="W32" s="47"/>
      <c r="X32" s="51"/>
      <c r="Y32" s="141"/>
      <c r="Z32" s="56"/>
    </row>
    <row r="33" spans="2:26" s="44" customFormat="1" ht="9" x14ac:dyDescent="0.15">
      <c r="B33" s="46"/>
      <c r="C33" s="46"/>
      <c r="D33" s="46"/>
      <c r="E33" s="46"/>
      <c r="F33" s="46"/>
      <c r="G33" s="98"/>
      <c r="H33" s="99"/>
      <c r="K33" s="46"/>
      <c r="L33" s="46"/>
      <c r="M33" s="46"/>
      <c r="N33" s="46"/>
      <c r="O33" s="46"/>
      <c r="P33" s="98"/>
      <c r="Q33" s="54"/>
      <c r="Y33" s="111"/>
      <c r="Z33" s="56"/>
    </row>
    <row r="34" spans="2:26" s="44" customFormat="1" ht="9" x14ac:dyDescent="0.15">
      <c r="B34" s="46"/>
      <c r="C34" s="46"/>
      <c r="D34" s="46"/>
      <c r="E34" s="46"/>
      <c r="F34" s="46"/>
      <c r="G34" s="98"/>
      <c r="H34" s="99"/>
      <c r="K34" s="46"/>
      <c r="L34" s="46"/>
      <c r="M34" s="46"/>
      <c r="N34" s="46"/>
      <c r="O34" s="46"/>
      <c r="P34" s="98"/>
      <c r="Q34" s="54"/>
      <c r="Y34" s="111"/>
      <c r="Z34" s="56"/>
    </row>
    <row r="35" spans="2:26" s="44" customFormat="1" ht="9" x14ac:dyDescent="0.15">
      <c r="B35" s="46"/>
      <c r="C35" s="46"/>
      <c r="D35" s="46"/>
      <c r="E35" s="46"/>
      <c r="F35" s="46"/>
      <c r="G35" s="98"/>
      <c r="H35" s="99"/>
      <c r="K35" s="46"/>
      <c r="L35" s="46"/>
      <c r="M35" s="46"/>
      <c r="N35" s="46"/>
      <c r="O35" s="46"/>
      <c r="P35" s="98"/>
      <c r="Q35" s="54"/>
      <c r="S35" s="104"/>
      <c r="Y35" s="111"/>
      <c r="Z35" s="105"/>
    </row>
    <row r="36" spans="2:26" s="44" customFormat="1" ht="9" x14ac:dyDescent="0.15">
      <c r="B36" s="46"/>
      <c r="C36" s="46"/>
      <c r="D36" s="46"/>
      <c r="E36" s="46"/>
      <c r="F36" s="46"/>
      <c r="G36" s="98"/>
      <c r="H36" s="99"/>
      <c r="J36" s="44" t="s">
        <v>0</v>
      </c>
      <c r="K36" s="47">
        <f>B15</f>
        <v>19</v>
      </c>
      <c r="L36" s="47">
        <f>C15</f>
        <v>73</v>
      </c>
      <c r="M36" s="47">
        <f>D15</f>
        <v>19</v>
      </c>
      <c r="N36" s="47">
        <f>E15</f>
        <v>28</v>
      </c>
      <c r="O36" s="46"/>
      <c r="P36" s="151">
        <f>SUM(K36:O36)</f>
        <v>139</v>
      </c>
      <c r="Q36" s="152" t="s">
        <v>66</v>
      </c>
      <c r="R36" s="58" t="s">
        <v>65</v>
      </c>
      <c r="S36" s="106">
        <v>75</v>
      </c>
      <c r="Y36" s="111"/>
      <c r="Z36" s="105"/>
    </row>
    <row r="37" spans="2:26" s="44" customFormat="1" ht="9" x14ac:dyDescent="0.15">
      <c r="B37" s="46"/>
      <c r="C37" s="46"/>
      <c r="D37" s="46"/>
      <c r="E37" s="46"/>
      <c r="F37" s="46"/>
      <c r="G37" s="98"/>
      <c r="H37" s="99"/>
      <c r="J37" s="44" t="s">
        <v>156</v>
      </c>
      <c r="K37" s="47">
        <f>K15</f>
        <v>51</v>
      </c>
      <c r="L37" s="47">
        <f>L15</f>
        <v>21</v>
      </c>
      <c r="M37" s="47">
        <f>M15</f>
        <v>0</v>
      </c>
      <c r="N37" s="47">
        <f>N15</f>
        <v>0</v>
      </c>
      <c r="O37" s="46"/>
      <c r="P37" s="151">
        <f>SUM(K37:O37)</f>
        <v>72</v>
      </c>
      <c r="Q37" s="152"/>
      <c r="R37" s="58" t="s">
        <v>66</v>
      </c>
      <c r="S37" s="106">
        <v>25</v>
      </c>
      <c r="Y37" s="111"/>
      <c r="Z37" s="105"/>
    </row>
    <row r="38" spans="2:26" s="44" customFormat="1" ht="9" x14ac:dyDescent="0.15">
      <c r="B38" s="46"/>
      <c r="C38" s="46"/>
      <c r="D38" s="46"/>
      <c r="E38" s="46"/>
      <c r="F38" s="46"/>
      <c r="G38" s="98"/>
      <c r="H38" s="99"/>
      <c r="J38" s="44" t="s">
        <v>38</v>
      </c>
      <c r="K38" s="47">
        <f>T15</f>
        <v>4</v>
      </c>
      <c r="L38" s="47">
        <f>U15</f>
        <v>55</v>
      </c>
      <c r="M38" s="47">
        <f>V15</f>
        <v>42</v>
      </c>
      <c r="N38" s="47">
        <f>W15</f>
        <v>37</v>
      </c>
      <c r="O38" s="46"/>
      <c r="P38" s="151">
        <f>SUM(K38:N38)</f>
        <v>138</v>
      </c>
      <c r="Q38" s="54"/>
      <c r="Y38" s="111"/>
      <c r="Z38" s="56"/>
    </row>
    <row r="39" spans="2:26" s="44" customFormat="1" ht="9" x14ac:dyDescent="0.15">
      <c r="B39" s="46"/>
      <c r="C39" s="46"/>
      <c r="D39" s="46"/>
      <c r="E39" s="46"/>
      <c r="F39" s="46"/>
      <c r="G39" s="98"/>
      <c r="H39" s="99"/>
      <c r="J39" s="44" t="s">
        <v>250</v>
      </c>
      <c r="K39" s="47">
        <f>B32</f>
        <v>28</v>
      </c>
      <c r="L39" s="47">
        <f>C32</f>
        <v>57</v>
      </c>
      <c r="M39" s="47">
        <f>D32</f>
        <v>7</v>
      </c>
      <c r="N39" s="47">
        <f>E32</f>
        <v>26</v>
      </c>
      <c r="O39" s="46"/>
      <c r="P39" s="151">
        <f>SUM(K39:N39)</f>
        <v>118</v>
      </c>
      <c r="Q39" s="152"/>
      <c r="R39" s="58"/>
      <c r="T39" s="60"/>
      <c r="Y39" s="111"/>
      <c r="Z39" s="105"/>
    </row>
    <row r="40" spans="2:26" s="44" customFormat="1" ht="9" x14ac:dyDescent="0.15">
      <c r="B40" s="46"/>
      <c r="C40" s="46"/>
      <c r="D40" s="46"/>
      <c r="E40" s="46"/>
      <c r="F40" s="46"/>
      <c r="G40" s="98"/>
      <c r="H40" s="99"/>
      <c r="J40" s="44" t="s">
        <v>52</v>
      </c>
      <c r="K40" s="47">
        <f>K32</f>
        <v>49</v>
      </c>
      <c r="L40" s="47">
        <f>L32</f>
        <v>64</v>
      </c>
      <c r="M40" s="47">
        <f>M32</f>
        <v>48</v>
      </c>
      <c r="N40" s="47">
        <f>N32</f>
        <v>6</v>
      </c>
      <c r="O40" s="46"/>
      <c r="P40" s="151">
        <f>SUM(K40:N40)</f>
        <v>167</v>
      </c>
      <c r="Q40" s="142" t="s">
        <v>65</v>
      </c>
      <c r="Y40" s="111"/>
      <c r="Z40" s="105"/>
    </row>
    <row r="41" spans="2:26" s="44" customFormat="1" ht="9" x14ac:dyDescent="0.15">
      <c r="B41" s="46"/>
      <c r="C41" s="46"/>
      <c r="D41" s="46"/>
      <c r="E41" s="46"/>
      <c r="F41" s="46"/>
      <c r="G41" s="98"/>
      <c r="H41" s="99"/>
      <c r="K41" s="47"/>
      <c r="L41" s="47"/>
      <c r="M41" s="47"/>
      <c r="N41" s="47"/>
      <c r="O41" s="46"/>
      <c r="P41" s="151"/>
      <c r="Q41" s="54"/>
      <c r="Y41" s="111"/>
      <c r="Z41" s="56"/>
    </row>
    <row r="42" spans="2:26" s="44" customFormat="1" ht="9" x14ac:dyDescent="0.15">
      <c r="B42" s="46"/>
      <c r="C42" s="46"/>
      <c r="D42" s="46"/>
      <c r="E42" s="46"/>
      <c r="F42" s="46"/>
      <c r="G42" s="98"/>
      <c r="H42" s="99"/>
      <c r="K42" s="46"/>
      <c r="L42" s="46"/>
      <c r="M42" s="46"/>
      <c r="N42" s="46"/>
      <c r="O42" s="46"/>
      <c r="P42" s="98"/>
      <c r="Q42" s="54"/>
      <c r="Y42" s="111"/>
      <c r="Z42" s="56"/>
    </row>
    <row r="43" spans="2:26" s="44" customFormat="1" ht="9" x14ac:dyDescent="0.15">
      <c r="B43" s="46"/>
      <c r="C43" s="46"/>
      <c r="D43" s="46"/>
      <c r="E43" s="46"/>
      <c r="F43" s="46"/>
      <c r="G43" s="98"/>
      <c r="H43" s="99"/>
      <c r="K43" s="46"/>
      <c r="L43" s="46"/>
      <c r="M43" s="46"/>
      <c r="N43" s="46"/>
      <c r="O43" s="46"/>
      <c r="P43" s="98"/>
      <c r="Q43" s="54"/>
      <c r="Y43" s="111"/>
      <c r="Z43" s="56"/>
    </row>
    <row r="44" spans="2:26" s="44" customFormat="1" ht="9" x14ac:dyDescent="0.15">
      <c r="B44" s="46"/>
      <c r="C44" s="46"/>
      <c r="D44" s="46"/>
      <c r="E44" s="46"/>
      <c r="F44" s="46"/>
      <c r="G44" s="98"/>
      <c r="H44" s="99"/>
      <c r="K44" s="46"/>
      <c r="L44" s="46"/>
      <c r="M44" s="46"/>
      <c r="N44" s="46"/>
      <c r="O44" s="46"/>
      <c r="P44" s="98"/>
      <c r="Q44" s="54"/>
      <c r="Y44" s="111"/>
      <c r="Z44" s="56"/>
    </row>
    <row r="45" spans="2:26" s="44" customFormat="1" ht="9" x14ac:dyDescent="0.15">
      <c r="B45" s="46"/>
      <c r="C45" s="46"/>
      <c r="D45" s="46"/>
      <c r="E45" s="46"/>
      <c r="F45" s="46"/>
      <c r="G45" s="98"/>
      <c r="H45" s="99"/>
      <c r="K45" s="46"/>
      <c r="L45" s="46"/>
      <c r="M45" s="46"/>
      <c r="N45" s="46"/>
      <c r="O45" s="46"/>
      <c r="P45" s="98"/>
      <c r="Q45" s="54"/>
      <c r="Y45" s="111"/>
      <c r="Z45" s="56"/>
    </row>
    <row r="46" spans="2:26" s="44" customFormat="1" ht="9" x14ac:dyDescent="0.15">
      <c r="B46" s="46"/>
      <c r="C46" s="46"/>
      <c r="D46" s="46"/>
      <c r="E46" s="46"/>
      <c r="F46" s="46"/>
      <c r="G46" s="98"/>
      <c r="H46" s="99"/>
      <c r="K46" s="46"/>
      <c r="L46" s="46"/>
      <c r="M46" s="46"/>
      <c r="N46" s="46"/>
      <c r="O46" s="46"/>
      <c r="P46" s="98"/>
      <c r="Q46" s="54"/>
      <c r="Y46" s="111"/>
      <c r="Z46" s="56"/>
    </row>
    <row r="47" spans="2:26" s="44" customFormat="1" ht="9" x14ac:dyDescent="0.15">
      <c r="B47" s="46"/>
      <c r="C47" s="46"/>
      <c r="D47" s="46"/>
      <c r="E47" s="46"/>
      <c r="F47" s="46"/>
      <c r="G47" s="98"/>
      <c r="H47" s="99"/>
      <c r="K47" s="46"/>
      <c r="L47" s="46"/>
      <c r="M47" s="46"/>
      <c r="N47" s="46"/>
      <c r="O47" s="46"/>
      <c r="P47" s="98"/>
      <c r="Q47" s="54"/>
      <c r="Y47" s="111"/>
      <c r="Z47" s="56"/>
    </row>
    <row r="48" spans="2:26" s="44" customFormat="1" ht="9" x14ac:dyDescent="0.15">
      <c r="B48" s="46"/>
      <c r="C48" s="46"/>
      <c r="D48" s="46"/>
      <c r="E48" s="46"/>
      <c r="F48" s="46"/>
      <c r="G48" s="98"/>
      <c r="H48" s="99"/>
      <c r="K48" s="46"/>
      <c r="L48" s="46"/>
      <c r="M48" s="46"/>
      <c r="N48" s="46"/>
      <c r="O48" s="46"/>
      <c r="P48" s="98"/>
      <c r="Q48" s="54"/>
      <c r="Y48" s="111"/>
      <c r="Z48" s="56"/>
    </row>
    <row r="49" spans="1:26" s="44" customFormat="1" ht="9" x14ac:dyDescent="0.15">
      <c r="B49" s="46"/>
      <c r="C49" s="46"/>
      <c r="D49" s="46"/>
      <c r="E49" s="46"/>
      <c r="F49" s="46"/>
      <c r="G49" s="98"/>
      <c r="H49" s="99"/>
      <c r="K49" s="46"/>
      <c r="L49" s="46"/>
      <c r="M49" s="46"/>
      <c r="N49" s="46"/>
      <c r="O49" s="46"/>
      <c r="P49" s="98"/>
      <c r="Q49" s="54"/>
      <c r="Y49" s="111"/>
      <c r="Z49" s="56"/>
    </row>
    <row r="50" spans="1:26" s="44" customFormat="1" ht="9" x14ac:dyDescent="0.15">
      <c r="B50" s="46"/>
      <c r="C50" s="46"/>
      <c r="D50" s="46"/>
      <c r="E50" s="46"/>
      <c r="F50" s="46"/>
      <c r="G50" s="98"/>
      <c r="H50" s="99"/>
      <c r="K50" s="46"/>
      <c r="L50" s="46"/>
      <c r="M50" s="46"/>
      <c r="N50" s="46"/>
      <c r="O50" s="46"/>
      <c r="P50" s="98"/>
      <c r="Q50" s="54"/>
      <c r="Y50" s="111"/>
      <c r="Z50" s="56"/>
    </row>
    <row r="51" spans="1:26" s="44" customFormat="1" ht="9" x14ac:dyDescent="0.15">
      <c r="B51" s="46"/>
      <c r="C51" s="46"/>
      <c r="D51" s="46"/>
      <c r="E51" s="46"/>
      <c r="F51" s="46"/>
      <c r="G51" s="98"/>
      <c r="H51" s="99"/>
      <c r="K51" s="46"/>
      <c r="L51" s="46"/>
      <c r="M51" s="46"/>
      <c r="N51" s="46"/>
      <c r="O51" s="46"/>
      <c r="P51" s="98"/>
      <c r="Q51" s="54"/>
      <c r="Y51" s="111"/>
      <c r="Z51" s="56"/>
    </row>
    <row r="52" spans="1:26" s="44" customFormat="1" ht="9" x14ac:dyDescent="0.15">
      <c r="B52" s="46"/>
      <c r="C52" s="46"/>
      <c r="D52" s="46"/>
      <c r="E52" s="46"/>
      <c r="F52" s="46"/>
      <c r="G52" s="98"/>
      <c r="H52" s="99"/>
      <c r="K52" s="46"/>
      <c r="L52" s="46"/>
      <c r="M52" s="46"/>
      <c r="N52" s="46"/>
      <c r="O52" s="46"/>
      <c r="P52" s="98"/>
      <c r="Q52" s="54"/>
      <c r="Y52" s="111"/>
      <c r="Z52" s="56"/>
    </row>
    <row r="53" spans="1:26" s="44" customFormat="1" ht="9" x14ac:dyDescent="0.15">
      <c r="B53" s="46"/>
      <c r="C53" s="46"/>
      <c r="D53" s="46"/>
      <c r="E53" s="46"/>
      <c r="F53" s="46"/>
      <c r="G53" s="98"/>
      <c r="H53" s="99"/>
      <c r="K53" s="46"/>
      <c r="L53" s="46"/>
      <c r="M53" s="46"/>
      <c r="N53" s="46"/>
      <c r="O53" s="46"/>
      <c r="P53" s="98"/>
      <c r="Q53" s="54"/>
      <c r="Y53" s="111"/>
      <c r="Z53" s="56"/>
    </row>
    <row r="54" spans="1:26" s="44" customFormat="1" ht="9" x14ac:dyDescent="0.15">
      <c r="B54" s="46"/>
      <c r="C54" s="46"/>
      <c r="D54" s="46"/>
      <c r="E54" s="46"/>
      <c r="F54" s="46"/>
      <c r="G54" s="98"/>
      <c r="H54" s="99"/>
      <c r="K54" s="46"/>
      <c r="L54" s="46"/>
      <c r="M54" s="46"/>
      <c r="N54" s="46"/>
      <c r="O54" s="46"/>
      <c r="P54" s="98"/>
      <c r="Q54" s="54"/>
      <c r="Y54" s="111"/>
      <c r="Z54" s="56"/>
    </row>
    <row r="55" spans="1:26" s="44" customFormat="1" ht="9" x14ac:dyDescent="0.15">
      <c r="B55" s="46"/>
      <c r="C55" s="46"/>
      <c r="D55" s="46"/>
      <c r="E55" s="46"/>
      <c r="F55" s="46"/>
      <c r="G55" s="98"/>
      <c r="H55" s="99"/>
      <c r="K55" s="46"/>
      <c r="L55" s="46"/>
      <c r="M55" s="46"/>
      <c r="N55" s="46"/>
      <c r="O55" s="46"/>
      <c r="P55" s="98"/>
      <c r="Q55" s="54"/>
      <c r="Y55" s="111"/>
      <c r="Z55" s="56"/>
    </row>
    <row r="56" spans="1:26" s="44" customFormat="1" ht="9" x14ac:dyDescent="0.15">
      <c r="B56" s="46"/>
      <c r="C56" s="46"/>
      <c r="D56" s="46"/>
      <c r="E56" s="46"/>
      <c r="F56" s="46"/>
      <c r="G56" s="98"/>
      <c r="H56" s="99"/>
      <c r="K56" s="46"/>
      <c r="L56" s="46"/>
      <c r="M56" s="46"/>
      <c r="N56" s="46"/>
      <c r="O56" s="46"/>
      <c r="P56" s="98"/>
      <c r="Q56" s="54"/>
      <c r="Y56" s="111"/>
      <c r="Z56" s="56"/>
    </row>
    <row r="57" spans="1:26" s="44" customFormat="1" ht="9" x14ac:dyDescent="0.15">
      <c r="B57" s="46"/>
      <c r="C57" s="46"/>
      <c r="D57" s="46"/>
      <c r="E57" s="46"/>
      <c r="F57" s="46"/>
      <c r="G57" s="98"/>
      <c r="H57" s="99"/>
      <c r="K57" s="46"/>
      <c r="L57" s="46"/>
      <c r="M57" s="46"/>
      <c r="N57" s="46"/>
      <c r="O57" s="46"/>
      <c r="P57" s="98"/>
      <c r="Q57" s="54"/>
      <c r="Y57" s="111"/>
      <c r="Z57" s="56"/>
    </row>
    <row r="58" spans="1:26" s="44" customFormat="1" ht="9" x14ac:dyDescent="0.15">
      <c r="B58" s="46"/>
      <c r="C58" s="46"/>
      <c r="D58" s="46"/>
      <c r="E58" s="46"/>
      <c r="F58" s="46"/>
      <c r="G58" s="98"/>
      <c r="H58" s="99"/>
      <c r="K58" s="46"/>
      <c r="L58" s="46"/>
      <c r="M58" s="46"/>
      <c r="N58" s="46"/>
      <c r="O58" s="46"/>
      <c r="P58" s="98"/>
      <c r="Q58" s="54"/>
      <c r="Y58" s="111"/>
      <c r="Z58" s="56"/>
    </row>
    <row r="59" spans="1:26" s="44" customFormat="1" ht="9" x14ac:dyDescent="0.15">
      <c r="B59" s="46"/>
      <c r="C59" s="46"/>
      <c r="D59" s="46"/>
      <c r="E59" s="46"/>
      <c r="F59" s="46"/>
      <c r="G59" s="98"/>
      <c r="H59" s="99"/>
      <c r="K59" s="46"/>
      <c r="L59" s="46"/>
      <c r="M59" s="46"/>
      <c r="N59" s="46"/>
      <c r="O59" s="46"/>
      <c r="P59" s="98"/>
      <c r="Q59" s="54"/>
      <c r="Y59" s="111"/>
      <c r="Z59" s="56"/>
    </row>
    <row r="60" spans="1:26" s="44" customFormat="1" ht="9" x14ac:dyDescent="0.15">
      <c r="B60" s="46"/>
      <c r="C60" s="46"/>
      <c r="D60" s="46"/>
      <c r="E60" s="46"/>
      <c r="F60" s="46"/>
      <c r="G60" s="98"/>
      <c r="H60" s="99"/>
      <c r="K60" s="46"/>
      <c r="L60" s="46"/>
      <c r="M60" s="46"/>
      <c r="N60" s="46"/>
      <c r="O60" s="46"/>
      <c r="P60" s="98"/>
      <c r="Q60" s="54"/>
      <c r="Y60" s="111"/>
      <c r="Z60" s="56"/>
    </row>
    <row r="61" spans="1:26" s="44" customFormat="1" x14ac:dyDescent="0.25">
      <c r="A61" s="61"/>
      <c r="B61" s="62"/>
      <c r="C61" s="62"/>
      <c r="D61" s="62"/>
      <c r="E61" s="62"/>
      <c r="F61" s="62"/>
      <c r="G61" s="153"/>
      <c r="H61" s="154"/>
      <c r="I61" s="61"/>
      <c r="K61" s="46"/>
      <c r="L61" s="46"/>
      <c r="M61" s="46"/>
      <c r="N61" s="46"/>
      <c r="O61" s="46"/>
      <c r="P61" s="98"/>
      <c r="Q61" s="54"/>
      <c r="Y61" s="111"/>
      <c r="Z61" s="56"/>
    </row>
    <row r="62" spans="1:26" s="44" customFormat="1" x14ac:dyDescent="0.25">
      <c r="A62" s="61"/>
      <c r="B62" s="62"/>
      <c r="C62" s="62"/>
      <c r="D62" s="62"/>
      <c r="E62" s="62"/>
      <c r="F62" s="62"/>
      <c r="G62" s="153"/>
      <c r="H62" s="154"/>
      <c r="I62" s="61"/>
      <c r="K62" s="46"/>
      <c r="L62" s="46"/>
      <c r="M62" s="46"/>
      <c r="N62" s="46"/>
      <c r="O62" s="46"/>
      <c r="P62" s="98"/>
      <c r="Q62" s="54"/>
      <c r="Y62" s="111"/>
      <c r="Z62" s="56"/>
    </row>
    <row r="63" spans="1:26" s="44" customFormat="1" x14ac:dyDescent="0.25">
      <c r="A63" s="61"/>
      <c r="B63" s="62"/>
      <c r="C63" s="62"/>
      <c r="D63" s="62"/>
      <c r="E63" s="62"/>
      <c r="F63" s="62"/>
      <c r="G63" s="153"/>
      <c r="H63" s="154"/>
      <c r="I63" s="61"/>
      <c r="K63" s="46"/>
      <c r="L63" s="46"/>
      <c r="M63" s="46"/>
      <c r="N63" s="46"/>
      <c r="O63" s="46"/>
      <c r="P63" s="98"/>
      <c r="Q63" s="54"/>
      <c r="Y63" s="111"/>
      <c r="Z63" s="56"/>
    </row>
    <row r="64" spans="1:26" s="44" customFormat="1" x14ac:dyDescent="0.25">
      <c r="A64" s="61"/>
      <c r="B64" s="62"/>
      <c r="C64" s="62"/>
      <c r="D64" s="62"/>
      <c r="E64" s="62"/>
      <c r="F64" s="62"/>
      <c r="G64" s="153"/>
      <c r="H64" s="154"/>
      <c r="I64" s="61"/>
      <c r="K64" s="46"/>
      <c r="L64" s="46"/>
      <c r="M64" s="46"/>
      <c r="N64" s="46"/>
      <c r="O64" s="46"/>
      <c r="P64" s="98"/>
      <c r="Q64" s="54"/>
      <c r="Y64" s="111"/>
      <c r="Z64" s="56"/>
    </row>
    <row r="65" spans="1:26" s="44" customFormat="1" x14ac:dyDescent="0.25">
      <c r="A65" s="61"/>
      <c r="B65" s="62"/>
      <c r="C65" s="62"/>
      <c r="D65" s="62"/>
      <c r="E65" s="62"/>
      <c r="F65" s="62"/>
      <c r="G65" s="153"/>
      <c r="H65" s="154"/>
      <c r="I65" s="61"/>
      <c r="K65" s="46"/>
      <c r="L65" s="46"/>
      <c r="M65" s="46"/>
      <c r="N65" s="46"/>
      <c r="O65" s="46"/>
      <c r="P65" s="98"/>
      <c r="Q65" s="54"/>
      <c r="Y65" s="111"/>
      <c r="Z65" s="56"/>
    </row>
    <row r="66" spans="1:26" s="44" customFormat="1" x14ac:dyDescent="0.25">
      <c r="A66" s="61"/>
      <c r="B66" s="62"/>
      <c r="C66" s="62"/>
      <c r="D66" s="62"/>
      <c r="E66" s="62"/>
      <c r="F66" s="62"/>
      <c r="G66" s="153"/>
      <c r="H66" s="154"/>
      <c r="I66" s="61"/>
      <c r="K66" s="46"/>
      <c r="L66" s="46"/>
      <c r="M66" s="46"/>
      <c r="N66" s="46"/>
      <c r="O66" s="46"/>
      <c r="P66" s="98"/>
      <c r="Q66" s="54"/>
      <c r="Y66" s="111"/>
      <c r="Z66" s="56"/>
    </row>
    <row r="67" spans="1:26" s="44" customFormat="1" x14ac:dyDescent="0.25">
      <c r="A67" s="61"/>
      <c r="B67" s="62"/>
      <c r="C67" s="62"/>
      <c r="D67" s="62"/>
      <c r="E67" s="62"/>
      <c r="F67" s="62"/>
      <c r="G67" s="153"/>
      <c r="H67" s="154"/>
      <c r="I67" s="61"/>
      <c r="K67" s="46"/>
      <c r="L67" s="46"/>
      <c r="M67" s="46"/>
      <c r="N67" s="46"/>
      <c r="O67" s="46"/>
      <c r="P67" s="98"/>
      <c r="Q67" s="54"/>
      <c r="Y67" s="111"/>
      <c r="Z67" s="56"/>
    </row>
    <row r="68" spans="1:26" s="44" customFormat="1" x14ac:dyDescent="0.25">
      <c r="A68" s="61"/>
      <c r="B68" s="62"/>
      <c r="C68" s="62"/>
      <c r="D68" s="62"/>
      <c r="E68" s="62"/>
      <c r="F68" s="62"/>
      <c r="G68" s="153"/>
      <c r="H68" s="154"/>
      <c r="I68" s="61"/>
      <c r="K68" s="46"/>
      <c r="L68" s="46"/>
      <c r="M68" s="46"/>
      <c r="N68" s="46"/>
      <c r="O68" s="46"/>
      <c r="P68" s="98"/>
      <c r="Q68" s="54"/>
      <c r="Y68" s="111"/>
      <c r="Z68" s="56"/>
    </row>
    <row r="69" spans="1:26" s="44" customFormat="1" x14ac:dyDescent="0.25">
      <c r="A69" s="61"/>
      <c r="B69" s="62"/>
      <c r="C69" s="62"/>
      <c r="D69" s="62"/>
      <c r="E69" s="62"/>
      <c r="F69" s="62"/>
      <c r="G69" s="153"/>
      <c r="H69" s="154"/>
      <c r="I69" s="61"/>
      <c r="K69" s="46"/>
      <c r="L69" s="46"/>
      <c r="M69" s="46"/>
      <c r="N69" s="46"/>
      <c r="O69" s="46"/>
      <c r="P69" s="98"/>
      <c r="Q69" s="54"/>
      <c r="Y69" s="111"/>
      <c r="Z69" s="56"/>
    </row>
    <row r="70" spans="1:26" s="44" customFormat="1" x14ac:dyDescent="0.25">
      <c r="A70" s="61"/>
      <c r="B70" s="62"/>
      <c r="C70" s="62"/>
      <c r="D70" s="62"/>
      <c r="E70" s="62"/>
      <c r="F70" s="62"/>
      <c r="G70" s="153"/>
      <c r="H70" s="154"/>
      <c r="I70" s="61"/>
      <c r="K70" s="46"/>
      <c r="L70" s="46"/>
      <c r="M70" s="46"/>
      <c r="N70" s="46"/>
      <c r="O70" s="46"/>
      <c r="P70" s="98"/>
      <c r="Q70" s="54"/>
      <c r="Y70" s="111"/>
      <c r="Z70" s="56"/>
    </row>
    <row r="71" spans="1:26" s="44" customFormat="1" x14ac:dyDescent="0.25">
      <c r="A71" s="61"/>
      <c r="B71" s="62"/>
      <c r="C71" s="62"/>
      <c r="D71" s="62"/>
      <c r="E71" s="62"/>
      <c r="F71" s="62"/>
      <c r="G71" s="153"/>
      <c r="H71" s="154"/>
      <c r="I71" s="61"/>
      <c r="K71" s="46"/>
      <c r="L71" s="46"/>
      <c r="M71" s="46"/>
      <c r="N71" s="46"/>
      <c r="O71" s="46"/>
      <c r="P71" s="98"/>
      <c r="Q71" s="54"/>
      <c r="Y71" s="111"/>
      <c r="Z71" s="56"/>
    </row>
    <row r="72" spans="1:26" s="44" customFormat="1" x14ac:dyDescent="0.25">
      <c r="A72" s="61"/>
      <c r="B72" s="62"/>
      <c r="C72" s="62"/>
      <c r="D72" s="62"/>
      <c r="E72" s="62"/>
      <c r="F72" s="62"/>
      <c r="G72" s="153"/>
      <c r="H72" s="154"/>
      <c r="I72" s="61"/>
      <c r="K72" s="46"/>
      <c r="L72" s="46"/>
      <c r="M72" s="46"/>
      <c r="N72" s="46"/>
      <c r="O72" s="46"/>
      <c r="P72" s="98"/>
      <c r="Q72" s="54"/>
      <c r="Y72" s="111"/>
      <c r="Z72" s="56"/>
    </row>
    <row r="73" spans="1:26" s="44" customFormat="1" x14ac:dyDescent="0.25">
      <c r="A73" s="61"/>
      <c r="B73" s="62"/>
      <c r="C73" s="62"/>
      <c r="D73" s="62"/>
      <c r="E73" s="62"/>
      <c r="F73" s="62"/>
      <c r="G73" s="153"/>
      <c r="H73" s="154"/>
      <c r="I73" s="61"/>
      <c r="K73" s="46"/>
      <c r="L73" s="46"/>
      <c r="M73" s="46"/>
      <c r="N73" s="46"/>
      <c r="O73" s="46"/>
      <c r="P73" s="98"/>
      <c r="Q73" s="54"/>
      <c r="Y73" s="111"/>
      <c r="Z73" s="56"/>
    </row>
    <row r="74" spans="1:26" s="44" customFormat="1" x14ac:dyDescent="0.25">
      <c r="A74" s="61"/>
      <c r="B74" s="62"/>
      <c r="C74" s="62"/>
      <c r="D74" s="62"/>
      <c r="E74" s="62"/>
      <c r="F74" s="62"/>
      <c r="G74" s="153"/>
      <c r="H74" s="154"/>
      <c r="I74" s="61"/>
      <c r="K74" s="46"/>
      <c r="L74" s="46"/>
      <c r="M74" s="46"/>
      <c r="N74" s="46"/>
      <c r="O74" s="46"/>
      <c r="P74" s="98"/>
      <c r="Q74" s="54"/>
      <c r="Y74" s="111"/>
      <c r="Z74" s="56"/>
    </row>
    <row r="75" spans="1:26" s="44" customFormat="1" x14ac:dyDescent="0.25">
      <c r="A75" s="61"/>
      <c r="B75" s="62"/>
      <c r="C75" s="62"/>
      <c r="D75" s="62"/>
      <c r="E75" s="62"/>
      <c r="F75" s="62"/>
      <c r="G75" s="153"/>
      <c r="H75" s="154"/>
      <c r="I75" s="61"/>
      <c r="K75" s="46"/>
      <c r="L75" s="46"/>
      <c r="M75" s="46"/>
      <c r="N75" s="46"/>
      <c r="O75" s="46"/>
      <c r="P75" s="98"/>
      <c r="Q75" s="54"/>
      <c r="Y75" s="111"/>
      <c r="Z75" s="56"/>
    </row>
    <row r="76" spans="1:26" s="44" customFormat="1" x14ac:dyDescent="0.25">
      <c r="A76" s="61"/>
      <c r="B76" s="62"/>
      <c r="C76" s="62"/>
      <c r="D76" s="62"/>
      <c r="E76" s="62"/>
      <c r="F76" s="62"/>
      <c r="G76" s="153"/>
      <c r="H76" s="154"/>
      <c r="I76" s="61"/>
      <c r="K76" s="46"/>
      <c r="L76" s="46"/>
      <c r="M76" s="46"/>
      <c r="N76" s="46"/>
      <c r="O76" s="46"/>
      <c r="P76" s="98"/>
      <c r="Q76" s="54"/>
      <c r="Y76" s="111"/>
      <c r="Z76" s="56"/>
    </row>
    <row r="77" spans="1:26" s="44" customFormat="1" x14ac:dyDescent="0.25">
      <c r="A77" s="61"/>
      <c r="B77" s="62"/>
      <c r="C77" s="62"/>
      <c r="D77" s="62"/>
      <c r="E77" s="62"/>
      <c r="F77" s="62"/>
      <c r="G77" s="153"/>
      <c r="H77" s="154"/>
      <c r="I77" s="61"/>
      <c r="J77" s="61"/>
      <c r="K77" s="62"/>
      <c r="L77" s="62"/>
      <c r="M77" s="62"/>
      <c r="N77" s="62"/>
      <c r="O77" s="62"/>
      <c r="P77" s="153"/>
      <c r="Q77" s="54"/>
      <c r="Y77" s="111"/>
      <c r="Z77" s="56"/>
    </row>
  </sheetData>
  <sortState xmlns:xlrd2="http://schemas.microsoft.com/office/spreadsheetml/2017/richdata2" ref="J19:Q30">
    <sortCondition ref="P19:P30"/>
  </sortState>
  <printOptions gridLines="1"/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Value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 Terwilliger</dc:creator>
  <cp:lastModifiedBy>Timothy Terwilliger</cp:lastModifiedBy>
  <cp:lastPrinted>2008-01-05T04:26:18Z</cp:lastPrinted>
  <dcterms:created xsi:type="dcterms:W3CDTF">2008-01-05T04:19:02Z</dcterms:created>
  <dcterms:modified xsi:type="dcterms:W3CDTF">2026-02-09T19:18:01Z</dcterms:modified>
</cp:coreProperties>
</file>